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T:\Comm Dept\Website Documents (New 2014 Site)\Finance\2021\"/>
    </mc:Choice>
  </mc:AlternateContent>
  <xr:revisionPtr revIDLastSave="0" documentId="8_{010AD70C-2558-41F1-9821-F27AE7715340}" xr6:coauthVersionLast="45" xr6:coauthVersionMax="45" xr10:uidLastSave="{00000000-0000-0000-0000-000000000000}"/>
  <bookViews>
    <workbookView xWindow="-28920" yWindow="0" windowWidth="29040" windowHeight="15840" tabRatio="918" firstSheet="3" activeTab="3" xr2:uid="{00000000-000D-0000-FFFF-FFFF00000000}"/>
  </bookViews>
  <sheets>
    <sheet name="inc-exp" sheetId="60" state="hidden" r:id="rId1"/>
    <sheet name="data_page" sheetId="69" state="hidden" r:id="rId2"/>
    <sheet name="GB Use" sheetId="70" state="hidden" r:id="rId3"/>
    <sheet name="Survey Results" sheetId="54" r:id="rId4"/>
  </sheets>
  <externalReferences>
    <externalReference r:id="rId5"/>
  </externalReferences>
  <definedNames>
    <definedName name="_xlnm._FilterDatabase" localSheetId="2" hidden="1">'GB Use'!#REF!</definedName>
    <definedName name="_xlnm._FilterDatabase" localSheetId="3" hidden="1">'Survey Results'!$G$5:$V$452</definedName>
    <definedName name="adj_MP_Cost" localSheetId="2">data_page!$F$4</definedName>
    <definedName name="Adj_MP_Cost">data_page!$H$4</definedName>
    <definedName name="bed_charge">#REF!</definedName>
    <definedName name="beds">#REF!</definedName>
    <definedName name="billing">#REF!</definedName>
    <definedName name="board_inc">#REF!</definedName>
    <definedName name="Ch_dues_inc">#REF!</definedName>
    <definedName name="Ch_Oblg_inc">#REF!</definedName>
    <definedName name="Chapter_Inc">#REF!</definedName>
    <definedName name="Charge_perc">#REF!</definedName>
    <definedName name="chart_data">data_page!$C$2:$C$16</definedName>
    <definedName name="chart_titles">data_page!$B$2:$B$16</definedName>
    <definedName name="Communications_Exp">#REF!</definedName>
    <definedName name="EO_Exp">#REF!</definedName>
    <definedName name="Exp_Communications">[1]expense!$I$44</definedName>
    <definedName name="Exp_data">data_page!$B$1:$C$15</definedName>
    <definedName name="Exp_EO">[1]expense!$AC$27</definedName>
    <definedName name="Exp_Finance">[1]expense!$S$29</definedName>
    <definedName name="Exp_Foundation">[1]expense!$S$34</definedName>
    <definedName name="Exp_GreekBill">[1]expense!$AC$12</definedName>
    <definedName name="Exp_House_Corp">[1]expense!$AC$8</definedName>
    <definedName name="Exp_Housing">[1]expense!$S$9</definedName>
    <definedName name="Exp_Member_Ed">[1]expense!$I$31</definedName>
    <definedName name="Exp_Membership">[1]expense!$I$37</definedName>
    <definedName name="Exp_Panhellenic">[1]expense!$S$40</definedName>
    <definedName name="Exp_President">[1]expense!$I$5</definedName>
    <definedName name="Exp_Programming">[1]expense!$I$14</definedName>
    <definedName name="Exp_Social_Standards">[1]expense!$I$24</definedName>
    <definedName name="Exp_Taxes">[1]expense!$AC$31</definedName>
    <definedName name="F_Grads">#REF!</definedName>
    <definedName name="F_returning" localSheetId="2">#REF!</definedName>
    <definedName name="F_returning">'Survey Results'!$B$6</definedName>
    <definedName name="factive">#REF!</definedName>
    <definedName name="Fall_Active" localSheetId="2">#REF!</definedName>
    <definedName name="Fall_Active">#REF!</definedName>
    <definedName name="Fall_APS" localSheetId="2">#REF!</definedName>
    <definedName name="Fall_APS">#REF!</definedName>
    <definedName name="Fall_APS_LI">#REF!</definedName>
    <definedName name="Fall_APS_LO" localSheetId="2">#REF!</definedName>
    <definedName name="Fall_APS_LO">#REF!</definedName>
    <definedName name="Fall_EM">#REF!</definedName>
    <definedName name="Fall_Grad" localSheetId="2">'Survey Results'!$B$8</definedName>
    <definedName name="fall_grad">'Survey Results'!$B$8</definedName>
    <definedName name="Fall_Li_Res" localSheetId="2">#REF!</definedName>
    <definedName name="Fall_Li_Res">#REF!</definedName>
    <definedName name="Fall_Li_waiver">#REF!</definedName>
    <definedName name="Fall_Live_in">#REF!</definedName>
    <definedName name="Fall_Live_Out" localSheetId="2">#REF!</definedName>
    <definedName name="Fall_Live_Out">#REF!</definedName>
    <definedName name="Fall_LO_rent">#REF!</definedName>
    <definedName name="Fall_LO_res" localSheetId="2">#REF!</definedName>
    <definedName name="Fall_LO_res">#REF!</definedName>
    <definedName name="Fall_M1">#REF!</definedName>
    <definedName name="Fall_M2">#REF!</definedName>
    <definedName name="Fall_New_Members" localSheetId="2">#REF!</definedName>
    <definedName name="Fall_New_Members">#REF!</definedName>
    <definedName name="Fall_NM_LI" localSheetId="2">#REF!</definedName>
    <definedName name="Fall_NM_LI">#REF!</definedName>
    <definedName name="Fall_NM_LO" localSheetId="2">#REF!</definedName>
    <definedName name="Fall_NM_LO">#REF!</definedName>
    <definedName name="Fall_Off_Campus" localSheetId="2">#REF!</definedName>
    <definedName name="Fall_Off_Campus">#REF!</definedName>
    <definedName name="Fall_Previous_Resignations" localSheetId="2">#REF!</definedName>
    <definedName name="Fall_Previous_Resignations">#REF!</definedName>
    <definedName name="Fall_R1">#REF!</definedName>
    <definedName name="Fall_R2">#REF!</definedName>
    <definedName name="Fall_R3">#REF!</definedName>
    <definedName name="Fall_R4">#REF!</definedName>
    <definedName name="Fall_RCS_waivers">#REF!</definedName>
    <definedName name="Fall_Reported">#REF!</definedName>
    <definedName name="Fall_Resignations" localSheetId="2">#REF!</definedName>
    <definedName name="Fall_Resignations">#REF!</definedName>
    <definedName name="Fall_Returning" localSheetId="2">#REF!</definedName>
    <definedName name="Fall_Returning">#REF!</definedName>
    <definedName name="Fall_social">#REF!</definedName>
    <definedName name="Fall_Total" localSheetId="2">#REF!</definedName>
    <definedName name="Fall_Total">#REF!</definedName>
    <definedName name="Fall_Total_LI" localSheetId="2">#REF!</definedName>
    <definedName name="Fall_Total_LI">#REF!</definedName>
    <definedName name="Fall_Total_LO" localSheetId="2">#REF!</definedName>
    <definedName name="Fall_Total_LO">#REF!</definedName>
    <definedName name="Finance_Exp">#REF!</definedName>
    <definedName name="FLIMP" localSheetId="2">#REF!</definedName>
    <definedName name="FLIMP">#REF!</definedName>
    <definedName name="FLOMP" localSheetId="2">#REF!</definedName>
    <definedName name="FLOMP">#REF!</definedName>
    <definedName name="Foundation_Exp">#REF!</definedName>
    <definedName name="Fraternity_Inc">#REF!</definedName>
    <definedName name="FW_Grads">#REF!</definedName>
    <definedName name="FW_Grads2">#REF!</definedName>
    <definedName name="FWS_Grads">#REF!</definedName>
    <definedName name="GB_Exp">#REF!</definedName>
    <definedName name="GB_Expense">#REF!</definedName>
    <definedName name="GreekBill_Inc">#REF!</definedName>
    <definedName name="HC_exp">#REF!</definedName>
    <definedName name="HC_Fee">#REF!</definedName>
    <definedName name="HC_Fee_inc">#REF!</definedName>
    <definedName name="House_Corp_Exp">#REF!</definedName>
    <definedName name="House_Corp_Inc">#REF!</definedName>
    <definedName name="Housing_Exp">#REF!</definedName>
    <definedName name="Inc_Chapter">#REF!</definedName>
    <definedName name="Inc_Fraternity">#REF!</definedName>
    <definedName name="Inc_House_Corp">#REF!</definedName>
    <definedName name="Init_fees_inc">#REF!</definedName>
    <definedName name="li_Count" localSheetId="2">#REF!</definedName>
    <definedName name="li_Count">#REF!</definedName>
    <definedName name="li_meal">#REF!</definedName>
    <definedName name="li_mP_Cost">data_page!$M$8</definedName>
    <definedName name="li_perc" localSheetId="2">#REF!</definedName>
    <definedName name="li_perc">#REF!</definedName>
    <definedName name="li_quarter">#REF!</definedName>
    <definedName name="liMPC">#REF!</definedName>
    <definedName name="live_in_meals">#REF!</definedName>
    <definedName name="live_out_meals">#REF!</definedName>
    <definedName name="lo_Meal">#REF!</definedName>
    <definedName name="lo_perc">#REF!</definedName>
    <definedName name="lo_quarter">#REF!</definedName>
    <definedName name="loMPC" localSheetId="2">#REF!</definedName>
    <definedName name="loMPC">#REF!</definedName>
    <definedName name="loMPP" localSheetId="2">#REF!</definedName>
    <definedName name="loMPP">#REF!</definedName>
    <definedName name="Meal_cost" localSheetId="2">data_page!$K$6</definedName>
    <definedName name="Meal_cost">data_page!$M$6</definedName>
    <definedName name="Meal_plan_exp" localSheetId="2">#REF!</definedName>
    <definedName name="Meal_Plan_Exp">#REF!</definedName>
    <definedName name="Meal_Plan_Inc">#REF!</definedName>
    <definedName name="Member_Ed_Exp">#REF!</definedName>
    <definedName name="Membership_Exp">#REF!</definedName>
    <definedName name="Misc_inc">#REF!</definedName>
    <definedName name="months" localSheetId="2">data_page!$G$4</definedName>
    <definedName name="Months">data_page!$I$4</definedName>
    <definedName name="MP" localSheetId="2">#REF!</definedName>
    <definedName name="MP">#REF!</definedName>
    <definedName name="na" localSheetId="2">#REF!</definedName>
    <definedName name="na">'Survey Results'!#REF!</definedName>
    <definedName name="NM_fees_inc">#REF!</definedName>
    <definedName name="NPC_Exp">#REF!</definedName>
    <definedName name="NPC_Inc">#REF!</definedName>
    <definedName name="Panhell_dues_inc">#REF!</definedName>
    <definedName name="PANHELLENIC">#REF!</definedName>
    <definedName name="Panhellenic_Exp">#REF!</definedName>
    <definedName name="Payroll_inc">#REF!</definedName>
    <definedName name="Per_Cap_inc">#REF!</definedName>
    <definedName name="President_Exp">#REF!</definedName>
    <definedName name="programming_exp">#REF!</definedName>
    <definedName name="Programming_Inc">#REF!</definedName>
    <definedName name="RF">'Survey Results'!$B$6</definedName>
    <definedName name="RFAPSLI" localSheetId="2">#REF!</definedName>
    <definedName name="RFAPSLI">'Survey Results'!$B$12</definedName>
    <definedName name="RFAPSLO" localSheetId="2">#REF!</definedName>
    <definedName name="RFAPSLO">'Survey Results'!$P$4</definedName>
    <definedName name="RFGrad">#REF!</definedName>
    <definedName name="RFLI" localSheetId="2">'Survey Results'!$B$9</definedName>
    <definedName name="RFLI">'Survey Results'!$B$9</definedName>
    <definedName name="RFLO" localSheetId="2">#REF!</definedName>
    <definedName name="RFLO">'Survey Results'!$B$10</definedName>
    <definedName name="RFWGrad">#REF!</definedName>
    <definedName name="RS">'Survey Results'!$D$6</definedName>
    <definedName name="RSAPSLI" localSheetId="2">#REF!</definedName>
    <definedName name="RSAPSLI">'Survey Results'!$C$12</definedName>
    <definedName name="RSAPSLO" localSheetId="2">#REF!</definedName>
    <definedName name="RSAPSLO">'Survey Results'!$C$11</definedName>
    <definedName name="RSGrad">#REF!</definedName>
    <definedName name="RSLI">'Survey Results'!$C$9</definedName>
    <definedName name="RSLO" localSheetId="2">#REF!</definedName>
    <definedName name="RSLO">'Survey Results'!$C$10</definedName>
    <definedName name="RSLOut">#REF!</definedName>
    <definedName name="RW">'Survey Results'!$C$6</definedName>
    <definedName name="RWAPSLI">#REF!</definedName>
    <definedName name="RWAPSLO">#REF!</definedName>
    <definedName name="RWFGrad2">#REF!</definedName>
    <definedName name="RWGrad">#REF!</definedName>
    <definedName name="RWLI">'Survey Results'!$C$9</definedName>
    <definedName name="RWLO">#REF!</definedName>
    <definedName name="S_returning">'Survey Results'!$C$6</definedName>
    <definedName name="SLOMP" localSheetId="2">#REF!</definedName>
    <definedName name="SLOMP">#REF!</definedName>
    <definedName name="Social_Standards_Exp" localSheetId="2">[1]expense!#REF!</definedName>
    <definedName name="Social_Standards_Exp">#REF!</definedName>
    <definedName name="Spring_Active" localSheetId="2">#REF!</definedName>
    <definedName name="Spring_Active">#REF!</definedName>
    <definedName name="Spring_APS" localSheetId="2">#REF!</definedName>
    <definedName name="Spring_APS">#REF!</definedName>
    <definedName name="Spring_APS_LI">#REF!</definedName>
    <definedName name="Spring_APS_LO" localSheetId="2">#REF!</definedName>
    <definedName name="Spring_APS_LO">#REF!</definedName>
    <definedName name="Spring_EM">#REF!</definedName>
    <definedName name="Spring_grad" localSheetId="2">'Survey Results'!$D$8</definedName>
    <definedName name="spring_grad">'Survey Results'!$C$8</definedName>
    <definedName name="Spring_Li_Res" localSheetId="2">#REF!</definedName>
    <definedName name="Spring_Li_res">#REF!</definedName>
    <definedName name="Spring_Li_waiver">#REF!</definedName>
    <definedName name="Spring_Live_In">#REF!</definedName>
    <definedName name="Spring_Live_Out" localSheetId="2">#REF!</definedName>
    <definedName name="Spring_Live_Out">#REF!</definedName>
    <definedName name="Spring_LO_Rent">#REF!</definedName>
    <definedName name="Spring_LO_Res" localSheetId="2">#REF!</definedName>
    <definedName name="Spring_LO_res">#REF!</definedName>
    <definedName name="Spring_M1">#REF!</definedName>
    <definedName name="Spring_M2">#REF!</definedName>
    <definedName name="spring_new_members" localSheetId="2">#REF!</definedName>
    <definedName name="Spring_New_Members">#REF!</definedName>
    <definedName name="Spring_NM_LI">#REF!</definedName>
    <definedName name="Spring_NM_LO" localSheetId="2">#REF!</definedName>
    <definedName name="Spring_NM_LO">#REF!</definedName>
    <definedName name="spring_previous_resignations">#REF!</definedName>
    <definedName name="Spring_r1">#REF!</definedName>
    <definedName name="Spring_r2">#REF!</definedName>
    <definedName name="Spring_r3">#REF!</definedName>
    <definedName name="Spring_r4">#REF!</definedName>
    <definedName name="Spring_RCS_waivers">#REF!</definedName>
    <definedName name="Spring_reported">#REF!</definedName>
    <definedName name="Spring_resignations" localSheetId="2">#REF!</definedName>
    <definedName name="Spring_Resignations">#REF!</definedName>
    <definedName name="spring_returning" localSheetId="2">#REF!</definedName>
    <definedName name="Spring_Returning">#REF!</definedName>
    <definedName name="Spring_Social">#REF!</definedName>
    <definedName name="Spring_Total" localSheetId="2">#REF!</definedName>
    <definedName name="Spring_Total">#REF!</definedName>
    <definedName name="Spring_Total_LI" localSheetId="2">#REF!</definedName>
    <definedName name="Spring_Total_LI">#REF!</definedName>
    <definedName name="Spring_Total_LO" localSheetId="2">#REF!</definedName>
    <definedName name="Spring_Total_LO">#REF!</definedName>
    <definedName name="SRGrad">#REF!</definedName>
    <definedName name="Survey_results">#REF!</definedName>
    <definedName name="Taxes_Exp">#REF!</definedName>
    <definedName name="tech_fee_expense">#REF!</definedName>
    <definedName name="tech_fee_inc">#REF!</definedName>
    <definedName name="tech_fee_income">#REF!</definedName>
    <definedName name="Total_260">'inc-exp'!$L$4</definedName>
    <definedName name="Total_310H" localSheetId="2">'inc-exp'!$N$4</definedName>
    <definedName name="Total_310H">'inc-exp'!$N$4</definedName>
    <definedName name="Total_320" localSheetId="2">'inc-exp'!$G$4</definedName>
    <definedName name="Total_320">'inc-exp'!$G$4</definedName>
    <definedName name="Total_365A" localSheetId="2">'inc-exp'!$R$4</definedName>
    <definedName name="Total_365A">'inc-exp'!$R$4</definedName>
    <definedName name="Total_Expenses">#REF!</definedName>
    <definedName name="Total_Income" localSheetId="2">#REF!</definedName>
    <definedName name="Total_Income">#REF!</definedName>
    <definedName name="Total_Meals" localSheetId="2">data_page!$G$10</definedName>
    <definedName name="Total_Meals">data_page!$I$10</definedName>
    <definedName name="winter_aps">#REF!</definedName>
    <definedName name="winter_aps_LO">#REF!</definedName>
    <definedName name="winter_EM">#REF!</definedName>
    <definedName name="winter_Grad">'Survey Results'!$C$8</definedName>
    <definedName name="winter_LI_Res">#REF!</definedName>
    <definedName name="winter_LI_Waiver">#REF!</definedName>
    <definedName name="winter_LIve_Out">#REF!</definedName>
    <definedName name="winter_LO_Rent">#REF!</definedName>
    <definedName name="winter_LO_Res">#REF!</definedName>
    <definedName name="winter_M1">#REF!</definedName>
    <definedName name="winter_M2">#REF!</definedName>
    <definedName name="winter_new_members">#REF!</definedName>
    <definedName name="winter_nm_LI">#REF!</definedName>
    <definedName name="winter_nm_LO">#REF!</definedName>
    <definedName name="Winter_previous_resignations">#REF!</definedName>
    <definedName name="Winter_r1">#REF!</definedName>
    <definedName name="Winter_r2">#REF!</definedName>
    <definedName name="Winter_r3">#REF!</definedName>
    <definedName name="Winter_r4">#REF!</definedName>
    <definedName name="Winter_reported">#REF!</definedName>
    <definedName name="Winter_Resignations">#REF!</definedName>
    <definedName name="winter_returning">#REF!</definedName>
    <definedName name="winter_social">#REF!</definedName>
    <definedName name="winter_total">#REF!</definedName>
    <definedName name="winter_total_LI">#REF!</definedName>
    <definedName name="winter_total_L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54" l="1"/>
  <c r="G4" i="54"/>
  <c r="C12" i="54" l="1"/>
  <c r="B12" i="54"/>
  <c r="C11" i="54"/>
  <c r="B11" i="54"/>
  <c r="C10" i="54"/>
  <c r="B10" i="54"/>
  <c r="B9" i="54"/>
  <c r="C9" i="54"/>
  <c r="B8" i="54"/>
  <c r="B66" i="70" l="1"/>
  <c r="B65" i="70"/>
  <c r="B63" i="70"/>
  <c r="B62" i="70"/>
  <c r="B60" i="70"/>
  <c r="B58" i="70"/>
  <c r="B57" i="70"/>
  <c r="B56" i="70"/>
  <c r="B55" i="70"/>
  <c r="B52" i="70"/>
  <c r="B50" i="70"/>
  <c r="B44" i="70"/>
  <c r="B43" i="70"/>
  <c r="B41" i="70"/>
  <c r="B40" i="70"/>
  <c r="B39" i="70"/>
  <c r="B38" i="70"/>
  <c r="B36" i="70"/>
  <c r="B35" i="70"/>
  <c r="B33" i="70"/>
  <c r="B32" i="70"/>
  <c r="B31" i="70"/>
  <c r="B30" i="70"/>
  <c r="B19" i="70"/>
  <c r="B18" i="70"/>
  <c r="B17" i="70"/>
  <c r="B14" i="70"/>
  <c r="B13" i="70"/>
  <c r="B12" i="70"/>
  <c r="B10" i="70"/>
  <c r="B9" i="70"/>
  <c r="B8" i="70"/>
  <c r="B6" i="70"/>
  <c r="B5" i="70"/>
  <c r="B71" i="70"/>
  <c r="B70" i="70"/>
  <c r="B69" i="70"/>
  <c r="B68" i="70"/>
  <c r="B47" i="70"/>
  <c r="B46" i="70"/>
  <c r="B29" i="70"/>
  <c r="B28" i="70"/>
  <c r="B27" i="70"/>
  <c r="B26" i="70"/>
  <c r="B25" i="70"/>
  <c r="B24" i="70"/>
  <c r="B23" i="70"/>
  <c r="B22" i="70"/>
  <c r="AD3" i="70"/>
  <c r="AC3" i="70"/>
  <c r="AB3" i="70"/>
  <c r="AA3" i="70"/>
  <c r="Z3" i="70"/>
  <c r="Y3" i="70"/>
  <c r="X3" i="70"/>
  <c r="W3" i="70"/>
  <c r="V3" i="70"/>
  <c r="U3" i="70"/>
  <c r="T3" i="70"/>
  <c r="S3" i="70"/>
  <c r="R3" i="70"/>
  <c r="Q3" i="70"/>
  <c r="P3" i="70"/>
  <c r="O3" i="70"/>
  <c r="L3" i="70"/>
  <c r="K3" i="70"/>
  <c r="J3" i="70"/>
  <c r="I3" i="70"/>
  <c r="H3" i="70"/>
  <c r="G3" i="70"/>
  <c r="F3" i="70"/>
  <c r="E3" i="70"/>
  <c r="D3" i="70"/>
  <c r="C3" i="70"/>
  <c r="L30" i="60"/>
  <c r="K30" i="60"/>
  <c r="H4" i="69"/>
  <c r="L5" i="60"/>
  <c r="L17" i="60"/>
  <c r="L14" i="60"/>
  <c r="L15" i="60"/>
  <c r="L16" i="60"/>
  <c r="L21" i="60"/>
  <c r="C9" i="69"/>
  <c r="L18" i="60"/>
  <c r="L19" i="60"/>
  <c r="L20" i="60"/>
  <c r="L9" i="60"/>
  <c r="L10" i="60"/>
  <c r="L11" i="60"/>
  <c r="L12" i="60"/>
  <c r="L22" i="60"/>
  <c r="L7" i="60"/>
  <c r="L8" i="60"/>
  <c r="L6" i="60"/>
  <c r="L24" i="60"/>
  <c r="L26" i="60"/>
  <c r="L28" i="60"/>
  <c r="L29" i="60"/>
  <c r="H4" i="54"/>
  <c r="H3" i="54" s="1"/>
  <c r="C7" i="54"/>
  <c r="B7" i="54"/>
  <c r="C15" i="69"/>
  <c r="C8" i="69"/>
  <c r="C7" i="69"/>
  <c r="C5" i="69"/>
  <c r="C2" i="69"/>
  <c r="N8" i="60"/>
  <c r="G6" i="60"/>
  <c r="P4" i="60"/>
  <c r="Q4" i="60"/>
  <c r="N7" i="60"/>
  <c r="N6" i="60"/>
  <c r="N5" i="60"/>
  <c r="R8" i="60"/>
  <c r="R9" i="60"/>
  <c r="R10" i="60"/>
  <c r="R11" i="60"/>
  <c r="R12" i="60"/>
  <c r="R13" i="60"/>
  <c r="R6" i="60"/>
  <c r="R5" i="60"/>
  <c r="R7" i="60"/>
  <c r="G5" i="60"/>
  <c r="G7" i="60"/>
  <c r="C16" i="69"/>
  <c r="B4" i="60"/>
  <c r="C4" i="60"/>
  <c r="D4" i="60"/>
  <c r="E4" i="60"/>
  <c r="F4" i="60"/>
  <c r="H4" i="60"/>
  <c r="I4" i="60"/>
  <c r="J4" i="60"/>
  <c r="K4" i="60"/>
  <c r="M4" i="60"/>
  <c r="O4" i="60"/>
  <c r="S4" i="60"/>
  <c r="A4" i="60"/>
  <c r="L25" i="60" l="1"/>
  <c r="C6" i="54"/>
  <c r="C4" i="54" s="1"/>
  <c r="B6" i="54"/>
  <c r="B4" i="54" s="1"/>
  <c r="C14" i="69"/>
  <c r="L27" i="60"/>
  <c r="B61" i="70"/>
  <c r="G4" i="60"/>
  <c r="N4" i="60"/>
  <c r="R4" i="60"/>
  <c r="L13" i="60"/>
  <c r="C13" i="69"/>
  <c r="I17" i="69" l="1"/>
  <c r="I19" i="69"/>
  <c r="J19" i="69"/>
  <c r="J18" i="69" l="1"/>
  <c r="B53" i="70"/>
  <c r="K19" i="69"/>
  <c r="H9" i="69" s="1"/>
  <c r="I9" i="69" s="1"/>
  <c r="I18" i="69"/>
  <c r="J17" i="69"/>
  <c r="K17" i="69" s="1"/>
  <c r="C6" i="69"/>
  <c r="B51" i="70" l="1"/>
  <c r="K18" i="69"/>
  <c r="H8" i="69" s="1"/>
  <c r="I8" i="69" s="1"/>
  <c r="H7" i="69"/>
  <c r="I7" i="69" s="1"/>
  <c r="C10" i="69" l="1"/>
  <c r="K20" i="69"/>
  <c r="C11" i="69"/>
  <c r="C3" i="69"/>
  <c r="I10" i="69"/>
  <c r="M6" i="69" s="1"/>
  <c r="M7" i="69" l="1"/>
  <c r="M8" i="69"/>
  <c r="J7" i="69"/>
  <c r="J8" i="69" s="1"/>
  <c r="C12" i="69"/>
  <c r="M10" i="69" l="1"/>
  <c r="M11" i="69"/>
  <c r="L19" i="69"/>
  <c r="L18" i="69"/>
  <c r="M9" i="69"/>
  <c r="L17" i="69"/>
  <c r="M18" i="69" l="1"/>
  <c r="M12" i="69"/>
  <c r="M20" i="69" l="1"/>
  <c r="L23" i="60" l="1"/>
  <c r="L4" i="60" s="1"/>
  <c r="C4" i="69" l="1"/>
  <c r="C17" i="69" s="1"/>
</calcChain>
</file>

<file path=xl/sharedStrings.xml><?xml version="1.0" encoding="utf-8"?>
<sst xmlns="http://schemas.openxmlformats.org/spreadsheetml/2006/main" count="311" uniqueCount="202">
  <si>
    <t>PRESIDENT</t>
  </si>
  <si>
    <t>FINANCE</t>
  </si>
  <si>
    <t>PROGRAMMING</t>
  </si>
  <si>
    <t>FOUNDATION</t>
  </si>
  <si>
    <t>SOCIAL STANDARDS</t>
  </si>
  <si>
    <t>PANHELLENIC</t>
  </si>
  <si>
    <t>MEMBER EDUCATION</t>
  </si>
  <si>
    <t>COMMUNICATIONS</t>
  </si>
  <si>
    <t>MEMBERSHIP</t>
  </si>
  <si>
    <t>TAXES</t>
  </si>
  <si>
    <t>HOUSING</t>
  </si>
  <si>
    <t xml:space="preserve">PAID TO GREEKBILL </t>
  </si>
  <si>
    <t>First Name</t>
  </si>
  <si>
    <t>Fall</t>
  </si>
  <si>
    <t>Spring</t>
  </si>
  <si>
    <t>-</t>
  </si>
  <si>
    <t>Live Out [Fall]</t>
  </si>
  <si>
    <t>Live Out [Spring]</t>
  </si>
  <si>
    <t>Live In [Fall]</t>
  </si>
  <si>
    <t>Live In [Spring]</t>
  </si>
  <si>
    <t>Rent Plan 1 (Fall)</t>
  </si>
  <si>
    <t>Rent Plan 2 (Fall)</t>
  </si>
  <si>
    <t>Rent Plan 3 (Fall)</t>
  </si>
  <si>
    <t>Rent Plan 4 (Fall)</t>
  </si>
  <si>
    <t>Rent Plan 1 (Spring)</t>
  </si>
  <si>
    <t>Rent Plan 2 (Spring)</t>
  </si>
  <si>
    <t>Rent Plan 3 (Spring)</t>
  </si>
  <si>
    <t>Rent Plan 4 (Spring)</t>
  </si>
  <si>
    <t>Income to Fraternity/Chapter</t>
  </si>
  <si>
    <t>280B Initiation Fees</t>
  </si>
  <si>
    <t>350E Per Capita Dues</t>
  </si>
  <si>
    <t>376 Web Fees</t>
  </si>
  <si>
    <t>Income to GreekBill</t>
  </si>
  <si>
    <t>375A GreekBill Fee</t>
  </si>
  <si>
    <t>Income to House Corporation</t>
  </si>
  <si>
    <t>310H Board</t>
  </si>
  <si>
    <t>320A Rent</t>
  </si>
  <si>
    <t>320 Chapter Obligation</t>
  </si>
  <si>
    <t>325 Payroll</t>
  </si>
  <si>
    <t>300D House Corp Fees</t>
  </si>
  <si>
    <t>315 Extra Meals</t>
  </si>
  <si>
    <t>Income to Chapter</t>
  </si>
  <si>
    <t>260 Chapter Dues</t>
  </si>
  <si>
    <t>345 Panhellenic/IFC Dues</t>
  </si>
  <si>
    <t>330 Foundation &amp;Fundraiser</t>
  </si>
  <si>
    <t>370 Miscellaneous</t>
  </si>
  <si>
    <t>628 Transition/Crews</t>
  </si>
  <si>
    <t>720 Founders Day</t>
  </si>
  <si>
    <t>805 Chapter Retreats</t>
  </si>
  <si>
    <t>665 Guest &amp; Officer Visit</t>
  </si>
  <si>
    <t>711 Gifts &amp; Awards</t>
  </si>
  <si>
    <t>715 Social</t>
  </si>
  <si>
    <t>715A Social</t>
  </si>
  <si>
    <t>715B Social</t>
  </si>
  <si>
    <t>715C Social</t>
  </si>
  <si>
    <t>715D Social</t>
  </si>
  <si>
    <t>701 New Member Supplies</t>
  </si>
  <si>
    <t>705 New Member Activities</t>
  </si>
  <si>
    <t>708 Scholarship</t>
  </si>
  <si>
    <t>735 Ritual/Initiation</t>
  </si>
  <si>
    <t>691 Membership</t>
  </si>
  <si>
    <t>730 Composite</t>
  </si>
  <si>
    <t>731 Chapter Archives</t>
  </si>
  <si>
    <t>732 Public Relations</t>
  </si>
  <si>
    <t>760 Correspondence</t>
  </si>
  <si>
    <t>605 Utilities</t>
  </si>
  <si>
    <t>610 Telephone</t>
  </si>
  <si>
    <t>625 Repairs/Laundry/Maintenance</t>
  </si>
  <si>
    <t>627 Housing Maintenance</t>
  </si>
  <si>
    <t>662 Discounts</t>
  </si>
  <si>
    <t>670 Petty Cash</t>
  </si>
  <si>
    <t>675 Miscellaneous</t>
  </si>
  <si>
    <t>679 Copying &amp; Printing</t>
  </si>
  <si>
    <t>680 Postage &amp; Office Supplies</t>
  </si>
  <si>
    <t>683 Expenses From Prior Year</t>
  </si>
  <si>
    <t>688 Travel &amp; Workshops</t>
  </si>
  <si>
    <t>751 Bank Charges</t>
  </si>
  <si>
    <t>762 Collection Transmittal Fee</t>
  </si>
  <si>
    <t>741 Contributions</t>
  </si>
  <si>
    <t>661 Panhellenic &amp; IFC Dues</t>
  </si>
  <si>
    <t>695 Alumnae Relations</t>
  </si>
  <si>
    <t>602A Rent</t>
  </si>
  <si>
    <t>630 Payroll</t>
  </si>
  <si>
    <t>775D House Corporation Fees</t>
  </si>
  <si>
    <t>852 Gift to House Corp</t>
  </si>
  <si>
    <t>675A GreekBill Fee</t>
  </si>
  <si>
    <t>807 Web Fees</t>
  </si>
  <si>
    <t>808 Anchora Subscription</t>
  </si>
  <si>
    <t>781A New Member Fees</t>
  </si>
  <si>
    <t>785E Per Capita Dues</t>
  </si>
  <si>
    <t>795B Initiation Fees</t>
  </si>
  <si>
    <t>800 Convention/Seminars</t>
  </si>
  <si>
    <t>806 Financial Report Audit Fees</t>
  </si>
  <si>
    <t>650 City/State/Federal Tax</t>
  </si>
  <si>
    <t>APS [Fall]</t>
  </si>
  <si>
    <t>APS [Spring]</t>
  </si>
  <si>
    <t>270A All New Member Fees</t>
  </si>
  <si>
    <t>Active (Fall)</t>
  </si>
  <si>
    <t>Active (Spring)</t>
  </si>
  <si>
    <t>Name</t>
  </si>
  <si>
    <t>664 Panhellenic Activities</t>
  </si>
  <si>
    <t>Total Cost</t>
  </si>
  <si>
    <t>Chapter Expenses</t>
  </si>
  <si>
    <t>Expense Accounts Associated with Each Income Account</t>
  </si>
  <si>
    <t>HOUSE CORP</t>
  </si>
  <si>
    <t>EXECUTIVE OFFICES</t>
  </si>
  <si>
    <t>Members (Fall)</t>
  </si>
  <si>
    <t>Members (Spring)</t>
  </si>
  <si>
    <t>365A</t>
  </si>
  <si>
    <t>320A Rent &amp; 
320 Chapter Obligation</t>
  </si>
  <si>
    <t>345 Panhellenic Dues</t>
  </si>
  <si>
    <t>LI</t>
  </si>
  <si>
    <t>LO</t>
  </si>
  <si>
    <t># meals</t>
  </si>
  <si>
    <t>% of meals</t>
  </si>
  <si>
    <t>cost per meal</t>
  </si>
  <si>
    <t>Total LI Cost</t>
  </si>
  <si>
    <t>Total  LO Cost</t>
  </si>
  <si>
    <t>Adj_MP Cost</t>
  </si>
  <si>
    <t>Meal Plan sub calculations</t>
  </si>
  <si>
    <t>Pie Chart Data</t>
  </si>
  <si>
    <t>615H</t>
  </si>
  <si>
    <t>741 Contributions to other phil.</t>
  </si>
  <si>
    <t>Semester cost per each  LI</t>
  </si>
  <si>
    <t>Semester cost per each LO</t>
  </si>
  <si>
    <t>Miscellaneous Income 1 (Fall)</t>
  </si>
  <si>
    <t>Miscellaneous Income 2 (Fall)</t>
  </si>
  <si>
    <t>Miscellaneous Income 2 (Spring)</t>
  </si>
  <si>
    <t>Extra Meals [Fall]</t>
  </si>
  <si>
    <t xml:space="preserve"> Rent Plan 1 (Fall)</t>
  </si>
  <si>
    <t xml:space="preserve"> Rent Plan 2 (Fall)</t>
  </si>
  <si>
    <t xml:space="preserve"> Rent Plan 3 (Fall)</t>
  </si>
  <si>
    <t xml:space="preserve"> Rent Plan 1 (Spring)</t>
  </si>
  <si>
    <t xml:space="preserve"> Rent Plan 2 (Spring)</t>
  </si>
  <si>
    <t xml:space="preserve"> Rent Plan 3 (Spring)</t>
  </si>
  <si>
    <t xml:space="preserve"> Rent Plan 4 (Spring)</t>
  </si>
  <si>
    <t>+</t>
  </si>
  <si>
    <t>Resignations all in Active</t>
  </si>
  <si>
    <t>Resignations 10% LI/90% LO</t>
  </si>
  <si>
    <t>Added into budget manually</t>
  </si>
  <si>
    <t>NM</t>
  </si>
  <si>
    <t>total</t>
  </si>
  <si>
    <t>members</t>
  </si>
  <si>
    <t>Live Out Rent (Fall)</t>
  </si>
  <si>
    <t>New Member Rent (Fall)</t>
  </si>
  <si>
    <t>New Member Rent (Spring)</t>
  </si>
  <si>
    <t>Extra Meals [Spring]</t>
  </si>
  <si>
    <t>Member Counts</t>
  </si>
  <si>
    <t>NM Rent (Fall)</t>
  </si>
  <si>
    <t>New Members (Fall)</t>
  </si>
  <si>
    <t>New Members (Spring)</t>
  </si>
  <si>
    <t>Miscellaneous Income 1 (Spring)</t>
  </si>
  <si>
    <t>total members</t>
  </si>
  <si>
    <t>total cost</t>
  </si>
  <si>
    <t>Live in the house</t>
  </si>
  <si>
    <t>Live outside the house</t>
  </si>
  <si>
    <t>Be an Academic Professional Status Member, living away from campus or out of the house</t>
  </si>
  <si>
    <t>Be an Academic Professional Status Member, living in the house</t>
  </si>
  <si>
    <t>Email</t>
  </si>
  <si>
    <t>Fall Response</t>
  </si>
  <si>
    <t>Spring Response</t>
  </si>
  <si>
    <t>Total Returning Members</t>
  </si>
  <si>
    <t>Year to Date Graduates/Transfers</t>
  </si>
  <si>
    <t>Cell Number</t>
  </si>
  <si>
    <t>Active  Member Living In</t>
  </si>
  <si>
    <t>APS Living In</t>
  </si>
  <si>
    <t>Total Members Replied</t>
  </si>
  <si>
    <t># Member Replies</t>
  </si>
  <si>
    <t>Total NM LO Cost</t>
  </si>
  <si>
    <t>Anti. New Member (Fall)</t>
  </si>
  <si>
    <t>Ant.New Member (Spring)</t>
  </si>
  <si>
    <t>NM Rent (Sprnig)</t>
  </si>
  <si>
    <t xml:space="preserve"> [Fall]  (APS LIVE OUT/OCS</t>
  </si>
  <si>
    <t>[Spring] IAPS LIVE OUT/OCS</t>
  </si>
  <si>
    <t>Extra Meals - [Spring]</t>
  </si>
  <si>
    <t>270A New Members Fees</t>
  </si>
  <si>
    <t>New Members (Winter)</t>
  </si>
  <si>
    <t>Members and New Members (Fall)</t>
  </si>
  <si>
    <t>Live Out Charges (Spring)</t>
  </si>
  <si>
    <t xml:space="preserve"> Out of House Payroll [Fall]</t>
  </si>
  <si>
    <t xml:space="preserve"> Out of House Payroll [Spring]</t>
  </si>
  <si>
    <t>Fall On Campus Members</t>
  </si>
  <si>
    <t>Spring On Campus Members</t>
  </si>
  <si>
    <t>Live In Board [Fall]</t>
  </si>
  <si>
    <t>Live In Board [Spring]</t>
  </si>
  <si>
    <t>Out of House Board [Fall]</t>
  </si>
  <si>
    <t>Out of House Board [Spring]</t>
  </si>
  <si>
    <t>365A Social Activites A</t>
  </si>
  <si>
    <t>Members (less APS) (Fall)</t>
  </si>
  <si>
    <t>Members (less APS) (Spring)</t>
  </si>
  <si>
    <t xml:space="preserve"> APS Living Out or APS Off Campus</t>
  </si>
  <si>
    <t>Active Member Living Out</t>
  </si>
  <si>
    <t>NPC FEE</t>
  </si>
  <si>
    <t>345A NPC Fee</t>
  </si>
  <si>
    <t>661A NPC Fee</t>
  </si>
  <si>
    <t>I will not be enrolled at University due to graduation, transferring or resigning</t>
  </si>
  <si>
    <t>Anchorbase</t>
  </si>
  <si>
    <t>Member Number</t>
  </si>
  <si>
    <t>Last Name</t>
  </si>
  <si>
    <t xml:space="preserve">Please add Spring 2020 new members once they are included in your Anchorbase roster and re-send to Executive Offices. </t>
  </si>
  <si>
    <t xml:space="preserve">Download Anchorbase roster in Excel format. Paste information from each corresponding column into the template. </t>
  </si>
  <si>
    <t>Not Enrolled 
(Graduating, Transferring or Resigning before Fall Term)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</si>
</sst>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([$$-409]* #,##0.00_);_([$$-409]* \(#,##0.00\);_([$$-409]* &quot;-&quot;??_);_(@_)"/>
  </numFmts>
  <fonts count="1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 (Body)_x0000_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333333"/>
      <name val="Arial"/>
      <family val="2"/>
    </font>
    <font>
      <sz val="10"/>
      <color rgb="FF000000"/>
      <name val="Roboto"/>
    </font>
    <font>
      <sz val="10"/>
      <color rgb="FF333333"/>
      <name val="Arial"/>
      <family val="2"/>
    </font>
    <font>
      <b/>
      <sz val="9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rgb="FFD3D3D3"/>
      </bottom>
      <diagonal/>
    </border>
  </borders>
  <cellStyleXfs count="736">
    <xf numFmtId="0" fontId="0" fillId="0" borderId="0"/>
    <xf numFmtId="44" fontId="3" fillId="0" borderId="0" applyFont="0" applyFill="0" applyBorder="0" applyAlignment="0" applyProtection="0"/>
    <xf numFmtId="0" fontId="3" fillId="7" borderId="25" applyNumberFormat="0" applyFont="0" applyAlignment="0" applyProtection="0"/>
    <xf numFmtId="164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3" fillId="0" borderId="0"/>
    <xf numFmtId="0" fontId="11" fillId="0" borderId="0"/>
    <xf numFmtId="0" fontId="10" fillId="0" borderId="0"/>
  </cellStyleXfs>
  <cellXfs count="22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36" xfId="0" applyBorder="1" applyAlignment="1">
      <alignment horizontal="center" vertical="center" textRotation="45" wrapText="1"/>
    </xf>
    <xf numFmtId="0" fontId="2" fillId="0" borderId="36" xfId="0" applyFont="1" applyBorder="1" applyAlignment="1">
      <alignment horizontal="center" vertical="center" textRotation="45" wrapText="1"/>
    </xf>
    <xf numFmtId="0" fontId="0" fillId="5" borderId="36" xfId="0" applyFill="1" applyBorder="1"/>
    <xf numFmtId="0" fontId="0" fillId="0" borderId="36" xfId="0" applyBorder="1"/>
    <xf numFmtId="0" fontId="0" fillId="0" borderId="36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5" borderId="36" xfId="0" applyFont="1" applyFill="1" applyBorder="1" applyAlignment="1">
      <alignment vertical="center"/>
    </xf>
    <xf numFmtId="0" fontId="7" fillId="0" borderId="36" xfId="0" applyFont="1" applyBorder="1" applyAlignment="1">
      <alignment vertical="center"/>
    </xf>
    <xf numFmtId="0" fontId="2" fillId="8" borderId="36" xfId="0" applyFont="1" applyFill="1" applyBorder="1" applyAlignment="1">
      <alignment horizontal="center" vertical="center" textRotation="45" wrapText="1"/>
    </xf>
    <xf numFmtId="164" fontId="2" fillId="10" borderId="4" xfId="3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164" fontId="2" fillId="10" borderId="36" xfId="3" applyFont="1" applyFill="1" applyBorder="1" applyAlignment="1">
      <alignment horizontal="center" vertical="center" textRotation="45" wrapText="1"/>
    </xf>
    <xf numFmtId="164" fontId="0" fillId="10" borderId="36" xfId="3" applyFont="1" applyFill="1" applyBorder="1"/>
    <xf numFmtId="0" fontId="2" fillId="12" borderId="4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0" fillId="5" borderId="4" xfId="0" applyNumberFormat="1" applyFill="1" applyBorder="1" applyAlignment="1">
      <alignment horizontal="center" vertical="center"/>
    </xf>
    <xf numFmtId="49" fontId="2" fillId="5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9" borderId="8" xfId="0" applyNumberFormat="1" applyFont="1" applyFill="1" applyBorder="1" applyAlignment="1">
      <alignment horizontal="center" vertical="center"/>
    </xf>
    <xf numFmtId="49" fontId="2" fillId="6" borderId="8" xfId="0" applyNumberFormat="1" applyFont="1" applyFill="1" applyBorder="1" applyAlignment="1">
      <alignment horizontal="center" vertical="center"/>
    </xf>
    <xf numFmtId="49" fontId="2" fillId="5" borderId="19" xfId="0" applyNumberFormat="1" applyFont="1" applyFill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9" borderId="46" xfId="0" applyNumberFormat="1" applyFont="1" applyFill="1" applyBorder="1" applyAlignment="1">
      <alignment horizontal="center" vertical="center"/>
    </xf>
    <xf numFmtId="49" fontId="2" fillId="6" borderId="46" xfId="0" applyNumberFormat="1" applyFont="1" applyFill="1" applyBorder="1" applyAlignment="1">
      <alignment horizontal="center" vertical="center"/>
    </xf>
    <xf numFmtId="49" fontId="0" fillId="5" borderId="19" xfId="0" applyNumberFormat="1" applyFill="1" applyBorder="1" applyAlignment="1">
      <alignment horizontal="center" vertical="center"/>
    </xf>
    <xf numFmtId="49" fontId="0" fillId="0" borderId="20" xfId="0" applyNumberFormat="1" applyBorder="1" applyAlignment="1">
      <alignment horizontal="center" vertical="center"/>
    </xf>
    <xf numFmtId="0" fontId="0" fillId="0" borderId="14" xfId="0" applyBorder="1"/>
    <xf numFmtId="49" fontId="2" fillId="5" borderId="20" xfId="0" applyNumberFormat="1" applyFont="1" applyFill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0" fillId="5" borderId="20" xfId="0" applyNumberFormat="1" applyFill="1" applyBorder="1" applyAlignment="1">
      <alignment horizontal="center" vertical="center"/>
    </xf>
    <xf numFmtId="49" fontId="0" fillId="6" borderId="46" xfId="0" applyNumberFormat="1" applyFill="1" applyBorder="1" applyAlignment="1">
      <alignment horizontal="center" vertical="center"/>
    </xf>
    <xf numFmtId="0" fontId="0" fillId="0" borderId="11" xfId="0" applyBorder="1"/>
    <xf numFmtId="0" fontId="0" fillId="0" borderId="9" xfId="0" applyBorder="1"/>
    <xf numFmtId="0" fontId="0" fillId="0" borderId="0" xfId="0" applyProtection="1">
      <protection locked="0"/>
    </xf>
    <xf numFmtId="0" fontId="0" fillId="0" borderId="43" xfId="0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/>
    <xf numFmtId="0" fontId="0" fillId="0" borderId="41" xfId="0" applyBorder="1"/>
    <xf numFmtId="0" fontId="0" fillId="0" borderId="2" xfId="0" applyBorder="1" applyAlignment="1">
      <alignment horizontal="center"/>
    </xf>
    <xf numFmtId="49" fontId="0" fillId="8" borderId="52" xfId="0" applyNumberFormat="1" applyFill="1" applyBorder="1" applyAlignment="1">
      <alignment horizontal="center" vertical="center" textRotation="90" wrapText="1"/>
    </xf>
    <xf numFmtId="49" fontId="0" fillId="8" borderId="53" xfId="0" applyNumberFormat="1" applyFill="1" applyBorder="1" applyAlignment="1">
      <alignment horizontal="center" vertical="center" textRotation="90" wrapText="1"/>
    </xf>
    <xf numFmtId="49" fontId="0" fillId="8" borderId="35" xfId="0" applyNumberFormat="1" applyFill="1" applyBorder="1" applyAlignment="1">
      <alignment horizontal="center" vertical="center" textRotation="90" wrapText="1"/>
    </xf>
    <xf numFmtId="49" fontId="0" fillId="3" borderId="34" xfId="0" applyNumberFormat="1" applyFill="1" applyBorder="1" applyAlignment="1">
      <alignment horizontal="center" vertical="center" textRotation="90" wrapText="1"/>
    </xf>
    <xf numFmtId="49" fontId="0" fillId="3" borderId="53" xfId="0" applyNumberFormat="1" applyFill="1" applyBorder="1" applyAlignment="1">
      <alignment horizontal="center" vertical="center" textRotation="90" wrapText="1"/>
    </xf>
    <xf numFmtId="49" fontId="0" fillId="3" borderId="35" xfId="0" applyNumberFormat="1" applyFill="1" applyBorder="1" applyAlignment="1">
      <alignment horizontal="center" vertical="center" textRotation="90" wrapText="1"/>
    </xf>
    <xf numFmtId="49" fontId="0" fillId="2" borderId="34" xfId="0" applyNumberFormat="1" applyFill="1" applyBorder="1" applyAlignment="1">
      <alignment horizontal="center" vertical="center" textRotation="90" wrapText="1"/>
    </xf>
    <xf numFmtId="49" fontId="0" fillId="2" borderId="53" xfId="0" applyNumberFormat="1" applyFill="1" applyBorder="1" applyAlignment="1">
      <alignment horizontal="center" vertical="center" textRotation="90" wrapText="1"/>
    </xf>
    <xf numFmtId="49" fontId="0" fillId="2" borderId="35" xfId="0" applyNumberFormat="1" applyFill="1" applyBorder="1" applyAlignment="1">
      <alignment horizontal="center" vertical="center" textRotation="90" wrapText="1"/>
    </xf>
    <xf numFmtId="0" fontId="0" fillId="5" borderId="39" xfId="0" applyFill="1" applyBorder="1" applyAlignment="1">
      <alignment horizontal="center" vertical="center"/>
    </xf>
    <xf numFmtId="0" fontId="0" fillId="5" borderId="54" xfId="0" applyFill="1" applyBorder="1" applyAlignment="1">
      <alignment horizontal="center" vertical="center"/>
    </xf>
    <xf numFmtId="0" fontId="0" fillId="5" borderId="43" xfId="0" applyFill="1" applyBorder="1" applyAlignment="1">
      <alignment horizontal="center" vertical="center"/>
    </xf>
    <xf numFmtId="0" fontId="2" fillId="6" borderId="27" xfId="0" applyFont="1" applyFill="1" applyBorder="1"/>
    <xf numFmtId="0" fontId="0" fillId="6" borderId="33" xfId="0" applyFill="1" applyBorder="1" applyAlignment="1">
      <alignment horizontal="center"/>
    </xf>
    <xf numFmtId="49" fontId="0" fillId="6" borderId="8" xfId="0" applyNumberFormat="1" applyFill="1" applyBorder="1" applyAlignment="1">
      <alignment horizontal="center" vertical="center"/>
    </xf>
    <xf numFmtId="0" fontId="2" fillId="9" borderId="14" xfId="0" applyFont="1" applyFill="1" applyBorder="1"/>
    <xf numFmtId="1" fontId="0" fillId="0" borderId="43" xfId="0" applyNumberFormat="1" applyBorder="1" applyAlignment="1">
      <alignment horizontal="center"/>
    </xf>
    <xf numFmtId="49" fontId="2" fillId="5" borderId="29" xfId="0" applyNumberFormat="1" applyFont="1" applyFill="1" applyBorder="1" applyAlignment="1">
      <alignment horizontal="center" vertical="center"/>
    </xf>
    <xf numFmtId="49" fontId="2" fillId="5" borderId="17" xfId="0" applyNumberFormat="1" applyFont="1" applyFill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5" borderId="55" xfId="0" applyNumberFormat="1" applyFont="1" applyFill="1" applyBorder="1" applyAlignment="1">
      <alignment horizontal="center" vertical="center"/>
    </xf>
    <xf numFmtId="49" fontId="2" fillId="5" borderId="18" xfId="0" applyNumberFormat="1" applyFont="1" applyFill="1" applyBorder="1" applyAlignment="1">
      <alignment horizontal="center" vertical="center"/>
    </xf>
    <xf numFmtId="49" fontId="2" fillId="5" borderId="31" xfId="0" applyNumberFormat="1" applyFont="1" applyFill="1" applyBorder="1" applyAlignment="1">
      <alignment horizontal="center" vertical="center"/>
    </xf>
    <xf numFmtId="49" fontId="2" fillId="5" borderId="21" xfId="0" applyNumberFormat="1" applyFont="1" applyFill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2" fillId="0" borderId="56" xfId="0" applyNumberFormat="1" applyFont="1" applyBorder="1" applyAlignment="1">
      <alignment horizontal="center" vertical="center"/>
    </xf>
    <xf numFmtId="49" fontId="2" fillId="5" borderId="57" xfId="0" applyNumberFormat="1" applyFont="1" applyFill="1" applyBorder="1" applyAlignment="1">
      <alignment horizontal="center" vertical="center"/>
    </xf>
    <xf numFmtId="49" fontId="2" fillId="5" borderId="56" xfId="0" applyNumberFormat="1" applyFont="1" applyFill="1" applyBorder="1" applyAlignment="1">
      <alignment horizontal="center" vertical="center"/>
    </xf>
    <xf numFmtId="0" fontId="2" fillId="9" borderId="27" xfId="0" applyFont="1" applyFill="1" applyBorder="1"/>
    <xf numFmtId="0" fontId="0" fillId="9" borderId="33" xfId="0" applyFill="1" applyBorder="1" applyAlignment="1">
      <alignment horizontal="center"/>
    </xf>
    <xf numFmtId="49" fontId="2" fillId="5" borderId="30" xfId="0" applyNumberFormat="1" applyFont="1" applyFill="1" applyBorder="1" applyAlignment="1">
      <alignment horizontal="center" vertical="center"/>
    </xf>
    <xf numFmtId="49" fontId="2" fillId="9" borderId="29" xfId="0" applyNumberFormat="1" applyFont="1" applyFill="1" applyBorder="1" applyAlignment="1">
      <alignment horizontal="center" vertical="center"/>
    </xf>
    <xf numFmtId="49" fontId="2" fillId="9" borderId="17" xfId="0" applyNumberFormat="1" applyFont="1" applyFill="1" applyBorder="1" applyAlignment="1">
      <alignment horizontal="center" vertical="center"/>
    </xf>
    <xf numFmtId="49" fontId="2" fillId="9" borderId="18" xfId="0" applyNumberFormat="1" applyFont="1" applyFill="1" applyBorder="1" applyAlignment="1">
      <alignment horizontal="center" vertical="center"/>
    </xf>
    <xf numFmtId="49" fontId="2" fillId="9" borderId="55" xfId="0" applyNumberFormat="1" applyFont="1" applyFill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2" fillId="0" borderId="55" xfId="0" applyNumberFormat="1" applyFont="1" applyBorder="1" applyAlignment="1">
      <alignment horizontal="center" vertical="center"/>
    </xf>
    <xf numFmtId="3" fontId="0" fillId="0" borderId="43" xfId="0" applyNumberFormat="1" applyBorder="1" applyAlignment="1">
      <alignment horizontal="center"/>
    </xf>
    <xf numFmtId="49" fontId="9" fillId="14" borderId="4" xfId="0" applyNumberFormat="1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49" fontId="2" fillId="5" borderId="32" xfId="0" applyNumberFormat="1" applyFont="1" applyFill="1" applyBorder="1" applyAlignment="1">
      <alignment horizontal="center" vertical="center"/>
    </xf>
    <xf numFmtId="49" fontId="2" fillId="5" borderId="23" xfId="0" applyNumberFormat="1" applyFont="1" applyFill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5" borderId="22" xfId="0" applyNumberFormat="1" applyFont="1" applyFill="1" applyBorder="1" applyAlignment="1">
      <alignment horizontal="center" vertical="center"/>
    </xf>
    <xf numFmtId="49" fontId="2" fillId="5" borderId="24" xfId="0" applyNumberFormat="1" applyFont="1" applyFill="1" applyBorder="1" applyAlignment="1">
      <alignment horizontal="center" vertical="center"/>
    </xf>
    <xf numFmtId="49" fontId="9" fillId="14" borderId="23" xfId="0" applyNumberFormat="1" applyFont="1" applyFill="1" applyBorder="1" applyAlignment="1">
      <alignment horizontal="center" vertical="center"/>
    </xf>
    <xf numFmtId="0" fontId="10" fillId="0" borderId="0" xfId="0" applyFont="1"/>
    <xf numFmtId="0" fontId="0" fillId="5" borderId="9" xfId="0" applyFill="1" applyBorder="1"/>
    <xf numFmtId="0" fontId="0" fillId="5" borderId="47" xfId="0" applyFill="1" applyBorder="1"/>
    <xf numFmtId="164" fontId="0" fillId="5" borderId="0" xfId="3" applyFont="1" applyFill="1" applyAlignment="1">
      <alignment horizontal="right"/>
    </xf>
    <xf numFmtId="9" fontId="0" fillId="5" borderId="0" xfId="0" applyNumberFormat="1" applyFill="1"/>
    <xf numFmtId="44" fontId="0" fillId="5" borderId="0" xfId="0" applyNumberFormat="1" applyFill="1"/>
    <xf numFmtId="9" fontId="0" fillId="5" borderId="0" xfId="598" applyFont="1" applyFill="1"/>
    <xf numFmtId="0" fontId="0" fillId="5" borderId="0" xfId="0" applyFill="1" applyAlignment="1">
      <alignment horizontal="right"/>
    </xf>
    <xf numFmtId="9" fontId="0" fillId="5" borderId="0" xfId="598" applyFont="1" applyFill="1" applyAlignment="1">
      <alignment horizontal="center"/>
    </xf>
    <xf numFmtId="0" fontId="4" fillId="0" borderId="14" xfId="0" applyFont="1" applyBorder="1"/>
    <xf numFmtId="0" fontId="0" fillId="5" borderId="10" xfId="0" applyFill="1" applyBorder="1"/>
    <xf numFmtId="0" fontId="0" fillId="5" borderId="15" xfId="0" applyFill="1" applyBorder="1"/>
    <xf numFmtId="0" fontId="0" fillId="5" borderId="15" xfId="0" applyFill="1" applyBorder="1" applyAlignment="1">
      <alignment horizontal="center"/>
    </xf>
    <xf numFmtId="164" fontId="0" fillId="5" borderId="9" xfId="3" applyFont="1" applyFill="1" applyBorder="1"/>
    <xf numFmtId="164" fontId="0" fillId="5" borderId="0" xfId="3" applyFont="1" applyFill="1"/>
    <xf numFmtId="164" fontId="0" fillId="5" borderId="13" xfId="3" applyFont="1" applyFill="1" applyBorder="1"/>
    <xf numFmtId="0" fontId="0" fillId="5" borderId="0" xfId="0" applyFill="1" applyAlignment="1">
      <alignment horizontal="center"/>
    </xf>
    <xf numFmtId="0" fontId="0" fillId="5" borderId="0" xfId="0" applyFill="1"/>
    <xf numFmtId="0" fontId="0" fillId="5" borderId="14" xfId="0" applyFill="1" applyBorder="1"/>
    <xf numFmtId="44" fontId="0" fillId="5" borderId="12" xfId="0" applyNumberFormat="1" applyFill="1" applyBorder="1"/>
    <xf numFmtId="164" fontId="0" fillId="5" borderId="12" xfId="3" applyFont="1" applyFill="1" applyBorder="1"/>
    <xf numFmtId="0" fontId="0" fillId="5" borderId="12" xfId="0" applyFill="1" applyBorder="1" applyAlignment="1">
      <alignment horizontal="center"/>
    </xf>
    <xf numFmtId="0" fontId="0" fillId="5" borderId="12" xfId="0" applyFill="1" applyBorder="1"/>
    <xf numFmtId="0" fontId="0" fillId="5" borderId="11" xfId="0" applyFill="1" applyBorder="1"/>
    <xf numFmtId="44" fontId="0" fillId="0" borderId="10" xfId="0" applyNumberFormat="1" applyBorder="1"/>
    <xf numFmtId="44" fontId="0" fillId="0" borderId="15" xfId="0" applyNumberFormat="1" applyBorder="1"/>
    <xf numFmtId="0" fontId="0" fillId="0" borderId="23" xfId="0" applyBorder="1" applyAlignment="1">
      <alignment horizontal="center"/>
    </xf>
    <xf numFmtId="0" fontId="0" fillId="0" borderId="48" xfId="0" applyBorder="1"/>
    <xf numFmtId="44" fontId="0" fillId="0" borderId="48" xfId="0" applyNumberFormat="1" applyBorder="1"/>
    <xf numFmtId="44" fontId="0" fillId="0" borderId="0" xfId="0" applyNumberFormat="1"/>
    <xf numFmtId="1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0" xfId="0" applyNumberFormat="1"/>
    <xf numFmtId="0" fontId="0" fillId="0" borderId="13" xfId="0" applyBorder="1"/>
    <xf numFmtId="0" fontId="0" fillId="0" borderId="12" xfId="0" applyBorder="1"/>
    <xf numFmtId="1" fontId="0" fillId="0" borderId="0" xfId="0" applyNumberFormat="1"/>
    <xf numFmtId="0" fontId="0" fillId="0" borderId="40" xfId="0" applyBorder="1"/>
    <xf numFmtId="10" fontId="0" fillId="0" borderId="0" xfId="598" applyNumberFormat="1" applyFont="1"/>
    <xf numFmtId="10" fontId="0" fillId="0" borderId="39" xfId="598" applyNumberFormat="1" applyFont="1" applyBorder="1"/>
    <xf numFmtId="165" fontId="0" fillId="0" borderId="0" xfId="0" applyNumberFormat="1"/>
    <xf numFmtId="164" fontId="0" fillId="15" borderId="0" xfId="3" applyFont="1" applyFill="1" applyAlignment="1">
      <alignment horizontal="right"/>
    </xf>
    <xf numFmtId="49" fontId="10" fillId="5" borderId="0" xfId="0" applyNumberFormat="1" applyFont="1" applyFill="1" applyAlignment="1" applyProtection="1">
      <alignment horizontal="left"/>
      <protection locked="0"/>
    </xf>
    <xf numFmtId="0" fontId="0" fillId="0" borderId="43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49" fontId="10" fillId="0" borderId="0" xfId="734" applyNumberFormat="1" applyFont="1" applyAlignment="1">
      <alignment horizontal="left"/>
    </xf>
    <xf numFmtId="49" fontId="10" fillId="0" borderId="0" xfId="0" applyNumberFormat="1" applyFont="1" applyAlignment="1" applyProtection="1">
      <alignment horizontal="left"/>
      <protection locked="0"/>
    </xf>
    <xf numFmtId="0" fontId="0" fillId="13" borderId="43" xfId="0" applyFill="1" applyBorder="1" applyAlignment="1" applyProtection="1">
      <alignment horizontal="center"/>
      <protection locked="0"/>
    </xf>
    <xf numFmtId="0" fontId="2" fillId="13" borderId="9" xfId="0" applyFont="1" applyFill="1" applyBorder="1" applyAlignment="1" applyProtection="1">
      <alignment horizontal="center" vertical="center" wrapText="1"/>
      <protection locked="0"/>
    </xf>
    <xf numFmtId="0" fontId="2" fillId="13" borderId="15" xfId="0" applyFont="1" applyFill="1" applyBorder="1" applyAlignment="1" applyProtection="1">
      <alignment horizontal="center" vertical="center" wrapText="1"/>
      <protection locked="0"/>
    </xf>
    <xf numFmtId="0" fontId="0" fillId="13" borderId="15" xfId="0" applyFill="1" applyBorder="1" applyAlignment="1" applyProtection="1">
      <alignment horizontal="center"/>
      <protection locked="0"/>
    </xf>
    <xf numFmtId="0" fontId="0" fillId="0" borderId="14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8" borderId="4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2" fillId="8" borderId="50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13" borderId="9" xfId="0" applyFont="1" applyFill="1" applyBorder="1" applyAlignment="1" applyProtection="1">
      <alignment horizontal="center"/>
      <protection locked="0"/>
    </xf>
    <xf numFmtId="0" fontId="2" fillId="13" borderId="11" xfId="0" applyFont="1" applyFill="1" applyBorder="1" applyAlignment="1">
      <alignment horizontal="center" vertical="center"/>
    </xf>
    <xf numFmtId="0" fontId="0" fillId="13" borderId="49" xfId="0" applyFill="1" applyBorder="1" applyAlignment="1">
      <alignment horizontal="center" vertical="center"/>
    </xf>
    <xf numFmtId="0" fontId="0" fillId="13" borderId="44" xfId="0" applyFill="1" applyBorder="1" applyAlignment="1">
      <alignment horizontal="center" vertical="center"/>
    </xf>
    <xf numFmtId="0" fontId="0" fillId="13" borderId="0" xfId="0" applyFill="1"/>
    <xf numFmtId="0" fontId="0" fillId="0" borderId="2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12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/>
    </xf>
    <xf numFmtId="0" fontId="0" fillId="4" borderId="7" xfId="0" applyFill="1" applyBorder="1" applyAlignment="1" applyProtection="1">
      <alignment horizontal="center" vertical="center"/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3" xfId="0" applyFill="1" applyBorder="1" applyAlignment="1" applyProtection="1">
      <alignment horizontal="left"/>
      <protection locked="0"/>
    </xf>
    <xf numFmtId="0" fontId="0" fillId="4" borderId="47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left"/>
      <protection locked="0"/>
    </xf>
    <xf numFmtId="0" fontId="0" fillId="5" borderId="0" xfId="0" applyFill="1" applyAlignment="1" applyProtection="1">
      <alignment horizontal="left"/>
      <protection locked="0"/>
    </xf>
    <xf numFmtId="0" fontId="0" fillId="5" borderId="0" xfId="0" applyFill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/>
    <xf numFmtId="49" fontId="10" fillId="0" borderId="0" xfId="0" applyNumberFormat="1" applyFont="1" applyAlignment="1">
      <alignment horizontal="left"/>
    </xf>
    <xf numFmtId="0" fontId="12" fillId="0" borderId="0" xfId="0" applyFont="1"/>
    <xf numFmtId="0" fontId="14" fillId="0" borderId="0" xfId="0" applyFont="1"/>
    <xf numFmtId="0" fontId="13" fillId="0" borderId="58" xfId="0" applyNumberFormat="1" applyFont="1" applyFill="1" applyBorder="1" applyAlignment="1">
      <alignment vertical="top" wrapText="1" readingOrder="1"/>
    </xf>
    <xf numFmtId="0" fontId="15" fillId="0" borderId="58" xfId="735" applyNumberFormat="1" applyFont="1" applyFill="1" applyBorder="1" applyAlignment="1">
      <alignment vertical="top" wrapText="1" readingOrder="1"/>
    </xf>
    <xf numFmtId="0" fontId="15" fillId="0" borderId="58" xfId="735" applyNumberFormat="1" applyFont="1" applyFill="1" applyBorder="1" applyAlignment="1">
      <alignment vertical="top" wrapText="1" readingOrder="1"/>
    </xf>
    <xf numFmtId="0" fontId="15" fillId="0" borderId="58" xfId="735" applyNumberFormat="1" applyFont="1" applyFill="1" applyBorder="1" applyAlignment="1">
      <alignment vertical="top" wrapText="1" readingOrder="1"/>
    </xf>
    <xf numFmtId="0" fontId="15" fillId="0" borderId="58" xfId="735" applyNumberFormat="1" applyFont="1" applyFill="1" applyBorder="1" applyAlignment="1">
      <alignment vertical="top" wrapText="1" readingOrder="1"/>
    </xf>
    <xf numFmtId="0" fontId="15" fillId="0" borderId="58" xfId="735" applyNumberFormat="1" applyFont="1" applyFill="1" applyBorder="1" applyAlignment="1">
      <alignment vertical="top" wrapText="1" readingOrder="1"/>
    </xf>
    <xf numFmtId="49" fontId="10" fillId="3" borderId="0" xfId="0" applyNumberFormat="1" applyFont="1" applyFill="1" applyAlignment="1" applyProtection="1">
      <alignment horizontal="left"/>
      <protection locked="0"/>
    </xf>
    <xf numFmtId="0" fontId="0" fillId="3" borderId="0" xfId="0" applyFill="1"/>
    <xf numFmtId="0" fontId="13" fillId="0" borderId="58" xfId="735" applyNumberFormat="1" applyFont="1" applyFill="1" applyBorder="1" applyAlignment="1">
      <alignment vertical="top" wrapText="1" readingOrder="1"/>
    </xf>
    <xf numFmtId="49" fontId="10" fillId="0" borderId="0" xfId="0" applyNumberFormat="1" applyFont="1" applyFill="1" applyAlignment="1" applyProtection="1">
      <alignment horizontal="left"/>
      <protection locked="0"/>
    </xf>
    <xf numFmtId="49" fontId="10" fillId="0" borderId="0" xfId="0" applyNumberFormat="1" applyFont="1" applyFill="1" applyAlignment="1">
      <alignment horizontal="left"/>
    </xf>
    <xf numFmtId="0" fontId="7" fillId="5" borderId="40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 wrapText="1"/>
    </xf>
    <xf numFmtId="0" fontId="2" fillId="11" borderId="30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30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textRotation="90"/>
    </xf>
    <xf numFmtId="0" fontId="0" fillId="5" borderId="43" xfId="0" applyFill="1" applyBorder="1" applyAlignment="1">
      <alignment horizontal="center" vertical="center" textRotation="90"/>
    </xf>
    <xf numFmtId="0" fontId="0" fillId="5" borderId="45" xfId="0" applyFill="1" applyBorder="1" applyAlignment="1">
      <alignment horizontal="center" vertical="center" textRotation="90"/>
    </xf>
    <xf numFmtId="164" fontId="0" fillId="5" borderId="0" xfId="3" applyFont="1" applyFill="1" applyAlignment="1">
      <alignment horizontal="right"/>
    </xf>
    <xf numFmtId="0" fontId="0" fillId="5" borderId="0" xfId="0" applyFill="1" applyAlignment="1">
      <alignment horizontal="right"/>
    </xf>
    <xf numFmtId="0" fontId="0" fillId="0" borderId="2" xfId="0" applyBorder="1" applyAlignment="1">
      <alignment horizontal="center" vertical="center" textRotation="90"/>
    </xf>
    <xf numFmtId="0" fontId="0" fillId="0" borderId="43" xfId="0" applyBorder="1" applyAlignment="1">
      <alignment horizontal="center" vertical="center" textRotation="90"/>
    </xf>
    <xf numFmtId="0" fontId="0" fillId="0" borderId="45" xfId="0" applyBorder="1" applyAlignment="1">
      <alignment horizontal="center" vertical="center" textRotation="90"/>
    </xf>
    <xf numFmtId="49" fontId="0" fillId="5" borderId="14" xfId="0" applyNumberFormat="1" applyFill="1" applyBorder="1" applyAlignment="1">
      <alignment horizontal="center" vertical="center"/>
    </xf>
    <xf numFmtId="49" fontId="0" fillId="5" borderId="0" xfId="0" applyNumberFormat="1" applyFill="1" applyAlignment="1">
      <alignment horizontal="center" vertical="center"/>
    </xf>
    <xf numFmtId="49" fontId="0" fillId="5" borderId="4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0" fillId="0" borderId="0" xfId="0" applyFill="1"/>
  </cellXfs>
  <cellStyles count="736">
    <cellStyle name="Comma 2" xfId="597" xr:uid="{00000000-0005-0000-0000-000001000000}"/>
    <cellStyle name="Comma 3" xfId="596" xr:uid="{00000000-0005-0000-0000-000002000000}"/>
    <cellStyle name="Currency" xfId="3" builtinId="4"/>
    <cellStyle name="Currency 2" xfId="1" xr:uid="{00000000-0005-0000-0000-000004000000}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539" builtinId="9" hidden="1"/>
    <cellStyle name="Followed Hyperlink" xfId="541" builtinId="9" hidden="1"/>
    <cellStyle name="Followed Hyperlink" xfId="543" builtinId="9" hidden="1"/>
    <cellStyle name="Followed Hyperlink" xfId="545" builtinId="9" hidden="1"/>
    <cellStyle name="Followed Hyperlink" xfId="547" builtinId="9" hidden="1"/>
    <cellStyle name="Followed Hyperlink" xfId="549" builtinId="9" hidden="1"/>
    <cellStyle name="Followed Hyperlink" xfId="551" builtinId="9" hidden="1"/>
    <cellStyle name="Followed Hyperlink" xfId="553" builtinId="9" hidden="1"/>
    <cellStyle name="Followed Hyperlink" xfId="555" builtinId="9" hidden="1"/>
    <cellStyle name="Followed Hyperlink" xfId="557" builtinId="9" hidden="1"/>
    <cellStyle name="Followed Hyperlink" xfId="559" builtinId="9" hidden="1"/>
    <cellStyle name="Followed Hyperlink" xfId="561" builtinId="9" hidden="1"/>
    <cellStyle name="Followed Hyperlink" xfId="563" builtinId="9" hidden="1"/>
    <cellStyle name="Followed Hyperlink" xfId="565" builtinId="9" hidden="1"/>
    <cellStyle name="Followed Hyperlink" xfId="567" builtinId="9" hidden="1"/>
    <cellStyle name="Followed Hyperlink" xfId="569" builtinId="9" hidden="1"/>
    <cellStyle name="Followed Hyperlink" xfId="571" builtinId="9" hidden="1"/>
    <cellStyle name="Followed Hyperlink" xfId="573" builtinId="9" hidden="1"/>
    <cellStyle name="Followed Hyperlink" xfId="575" builtinId="9" hidden="1"/>
    <cellStyle name="Followed Hyperlink" xfId="577" builtinId="9" hidden="1"/>
    <cellStyle name="Followed Hyperlink" xfId="579" builtinId="9" hidden="1"/>
    <cellStyle name="Followed Hyperlink" xfId="581" builtinId="9" hidden="1"/>
    <cellStyle name="Followed Hyperlink" xfId="583" builtinId="9" hidden="1"/>
    <cellStyle name="Followed Hyperlink" xfId="585" builtinId="9" hidden="1"/>
    <cellStyle name="Followed Hyperlink" xfId="587" builtinId="9" hidden="1"/>
    <cellStyle name="Followed Hyperlink" xfId="589" builtinId="9" hidden="1"/>
    <cellStyle name="Followed Hyperlink" xfId="591" builtinId="9" hidden="1"/>
    <cellStyle name="Followed Hyperlink" xfId="593" builtinId="9" hidden="1"/>
    <cellStyle name="Followed Hyperlink" xfId="595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Hyperlink" xfId="526" builtinId="8" hidden="1"/>
    <cellStyle name="Hyperlink" xfId="528" builtinId="8" hidden="1"/>
    <cellStyle name="Hyperlink" xfId="530" builtinId="8" hidden="1"/>
    <cellStyle name="Hyperlink" xfId="532" builtinId="8" hidden="1"/>
    <cellStyle name="Hyperlink" xfId="534" builtinId="8" hidden="1"/>
    <cellStyle name="Hyperlink" xfId="536" builtinId="8" hidden="1"/>
    <cellStyle name="Hyperlink" xfId="538" builtinId="8" hidden="1"/>
    <cellStyle name="Hyperlink" xfId="540" builtinId="8" hidden="1"/>
    <cellStyle name="Hyperlink" xfId="542" builtinId="8" hidden="1"/>
    <cellStyle name="Hyperlink" xfId="544" builtinId="8" hidden="1"/>
    <cellStyle name="Hyperlink" xfId="546" builtinId="8" hidden="1"/>
    <cellStyle name="Hyperlink" xfId="548" builtinId="8" hidden="1"/>
    <cellStyle name="Hyperlink" xfId="550" builtinId="8" hidden="1"/>
    <cellStyle name="Hyperlink" xfId="552" builtinId="8" hidden="1"/>
    <cellStyle name="Hyperlink" xfId="554" builtinId="8" hidden="1"/>
    <cellStyle name="Hyperlink" xfId="556" builtinId="8" hidden="1"/>
    <cellStyle name="Hyperlink" xfId="558" builtinId="8" hidden="1"/>
    <cellStyle name="Hyperlink" xfId="560" builtinId="8" hidden="1"/>
    <cellStyle name="Hyperlink" xfId="562" builtinId="8" hidden="1"/>
    <cellStyle name="Hyperlink" xfId="564" builtinId="8" hidden="1"/>
    <cellStyle name="Hyperlink" xfId="566" builtinId="8" hidden="1"/>
    <cellStyle name="Hyperlink" xfId="568" builtinId="8" hidden="1"/>
    <cellStyle name="Hyperlink" xfId="570" builtinId="8" hidden="1"/>
    <cellStyle name="Hyperlink" xfId="572" builtinId="8" hidden="1"/>
    <cellStyle name="Hyperlink" xfId="574" builtinId="8" hidden="1"/>
    <cellStyle name="Hyperlink" xfId="576" builtinId="8" hidden="1"/>
    <cellStyle name="Hyperlink" xfId="578" builtinId="8" hidden="1"/>
    <cellStyle name="Hyperlink" xfId="580" builtinId="8" hidden="1"/>
    <cellStyle name="Hyperlink" xfId="582" builtinId="8" hidden="1"/>
    <cellStyle name="Hyperlink" xfId="584" builtinId="8" hidden="1"/>
    <cellStyle name="Hyperlink" xfId="586" builtinId="8" hidden="1"/>
    <cellStyle name="Hyperlink" xfId="588" builtinId="8" hidden="1"/>
    <cellStyle name="Hyperlink" xfId="590" builtinId="8" hidden="1"/>
    <cellStyle name="Hyperlink" xfId="592" builtinId="8" hidden="1"/>
    <cellStyle name="Hyperlink" xfId="594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Normal" xfId="0" builtinId="0"/>
    <cellStyle name="Normal 2" xfId="733" xr:uid="{FFDBDC5D-8C7B-4C28-8635-D1A03BE3012C}"/>
    <cellStyle name="Normal 2 2" xfId="734" xr:uid="{311B5059-F915-4522-A270-200A53A63B09}"/>
    <cellStyle name="Normal 3" xfId="735" xr:uid="{9D9891AF-02F6-460B-85C5-5323221895E3}"/>
    <cellStyle name="Note 2" xfId="2" xr:uid="{00000000-0005-0000-0000-0000DD020000}"/>
    <cellStyle name="Percent" xfId="598" builtinId="5"/>
  </cellStyles>
  <dxfs count="6">
    <dxf>
      <font>
        <b/>
        <i val="0"/>
        <color rgb="FFFF0000"/>
      </font>
    </dxf>
    <dxf>
      <font>
        <color theme="0"/>
      </font>
    </dxf>
    <dxf>
      <font>
        <color theme="0"/>
      </font>
    </dxf>
    <dxf>
      <font>
        <color rgb="FFFFFF99"/>
      </font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colors>
    <mruColors>
      <color rgb="FFFFCCFF"/>
      <color rgb="FFFF66CC"/>
      <color rgb="FFFF66FF"/>
      <color rgb="FF99CCFF"/>
      <color rgb="FFFFFF99"/>
      <color rgb="FF000000"/>
      <color rgb="FFFFF0F9"/>
      <color rgb="FFD3EAFF"/>
      <color rgb="FFC8E6FF"/>
      <color rgb="FFD7F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anet\AppData\Local\Microsoft\Windows\INetCache\Content.Outlook\DA4X921W\FY%2019%20Quarter%20Budget%203.28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-exp"/>
      <sheetName val="data_page"/>
      <sheetName val="GB Use"/>
      <sheetName val="Survey Results"/>
      <sheetName val="Member Counts"/>
      <sheetName val="income"/>
      <sheetName val="expense"/>
      <sheetName val="Print"/>
      <sheetName val="Billing Groups"/>
      <sheetName val="Expense Chart"/>
    </sheetNames>
    <sheetDataSet>
      <sheetData sheetId="0">
        <row r="4">
          <cell r="G4">
            <v>20400</v>
          </cell>
        </row>
      </sheetData>
      <sheetData sheetId="1">
        <row r="4">
          <cell r="F4">
            <v>15750</v>
          </cell>
        </row>
      </sheetData>
      <sheetData sheetId="2"/>
      <sheetData sheetId="3">
        <row r="6">
          <cell r="B6">
            <v>18</v>
          </cell>
        </row>
      </sheetData>
      <sheetData sheetId="4">
        <row r="7">
          <cell r="G7">
            <v>20</v>
          </cell>
        </row>
      </sheetData>
      <sheetData sheetId="5">
        <row r="9">
          <cell r="I9">
            <v>11037.5</v>
          </cell>
        </row>
      </sheetData>
      <sheetData sheetId="6">
        <row r="5">
          <cell r="I5">
            <v>101</v>
          </cell>
        </row>
        <row r="8">
          <cell r="AC8">
            <v>38350</v>
          </cell>
        </row>
        <row r="9">
          <cell r="S9">
            <v>1500</v>
          </cell>
        </row>
        <row r="12">
          <cell r="AC12">
            <v>1200</v>
          </cell>
        </row>
        <row r="14">
          <cell r="I14">
            <v>10201</v>
          </cell>
        </row>
        <row r="24">
          <cell r="I24">
            <v>2800</v>
          </cell>
        </row>
        <row r="27">
          <cell r="AC27">
            <v>11345.5</v>
          </cell>
        </row>
        <row r="29">
          <cell r="S29">
            <v>5168</v>
          </cell>
        </row>
        <row r="31">
          <cell r="I31">
            <v>1000</v>
          </cell>
          <cell r="AC31">
            <v>100</v>
          </cell>
        </row>
        <row r="34">
          <cell r="S34">
            <v>300</v>
          </cell>
        </row>
        <row r="37">
          <cell r="I37">
            <v>300</v>
          </cell>
        </row>
        <row r="40">
          <cell r="S40">
            <v>1470</v>
          </cell>
        </row>
        <row r="44">
          <cell r="I44">
            <v>1000</v>
          </cell>
        </row>
      </sheetData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6">
    <tabColor rgb="FFFF0000"/>
  </sheetPr>
  <dimension ref="A1:T37"/>
  <sheetViews>
    <sheetView topLeftCell="N1" zoomScale="80" zoomScaleNormal="80" zoomScalePageLayoutView="96" workbookViewId="0">
      <pane ySplit="4" topLeftCell="A5" activePane="bottomLeft" state="frozen"/>
      <selection activeCell="AE1" sqref="AE1"/>
      <selection pane="bottomLeft" activeCell="O2" sqref="O2"/>
    </sheetView>
  </sheetViews>
  <sheetFormatPr defaultColWidth="10.88671875" defaultRowHeight="14.4" zeroHeight="1"/>
  <cols>
    <col min="1" max="1" width="23.109375" style="6" customWidth="1"/>
    <col min="2" max="2" width="17" style="6" customWidth="1"/>
    <col min="3" max="3" width="17.88671875" style="6" customWidth="1"/>
    <col min="4" max="4" width="12" style="6" customWidth="1"/>
    <col min="5" max="5" width="15.88671875" style="6" customWidth="1"/>
    <col min="6" max="6" width="19.33203125" style="6" bestFit="1" customWidth="1"/>
    <col min="7" max="7" width="12.6640625" style="17" bestFit="1" customWidth="1"/>
    <col min="8" max="8" width="10.109375" style="6" customWidth="1"/>
    <col min="9" max="9" width="24.88671875" style="6" customWidth="1"/>
    <col min="10" max="10" width="18.109375" style="6" customWidth="1"/>
    <col min="11" max="11" width="26.109375" style="6" bestFit="1" customWidth="1"/>
    <col min="12" max="12" width="11.33203125" style="17" bestFit="1" customWidth="1"/>
    <col min="13" max="13" width="29" style="6" bestFit="1" customWidth="1"/>
    <col min="14" max="14" width="11.6640625" style="17" bestFit="1" customWidth="1"/>
    <col min="15" max="15" width="15.88671875" style="6" customWidth="1"/>
    <col min="16" max="16" width="22.88671875" style="6" customWidth="1"/>
    <col min="17" max="17" width="20.44140625" style="6" bestFit="1" customWidth="1"/>
    <col min="18" max="18" width="11.33203125" style="17" bestFit="1" customWidth="1"/>
    <col min="19" max="19" width="15.88671875" style="6" customWidth="1"/>
    <col min="20" max="27" width="10.88671875" style="7" customWidth="1"/>
    <col min="28" max="28" width="10.88671875" style="7"/>
    <col min="29" max="29" width="17" style="7" customWidth="1"/>
    <col min="30" max="30" width="17.88671875" style="7" customWidth="1"/>
    <col min="31" max="31" width="12" style="7" customWidth="1"/>
    <col min="32" max="32" width="15.88671875" style="7" customWidth="1"/>
    <col min="33" max="34" width="10.88671875" style="7"/>
    <col min="35" max="35" width="10.109375" style="7" customWidth="1"/>
    <col min="36" max="36" width="24.88671875" style="7" customWidth="1"/>
    <col min="37" max="16384" width="10.88671875" style="7"/>
  </cols>
  <sheetData>
    <row r="1" spans="1:20" s="11" customFormat="1" ht="32.1" customHeight="1">
      <c r="A1" s="10"/>
      <c r="B1" s="10"/>
      <c r="C1" s="200" t="s">
        <v>103</v>
      </c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2"/>
    </row>
    <row r="2" spans="1:20" s="14" customFormat="1" ht="45" customHeight="1">
      <c r="A2" s="19" t="s">
        <v>96</v>
      </c>
      <c r="B2" s="9" t="s">
        <v>29</v>
      </c>
      <c r="C2" s="9" t="s">
        <v>30</v>
      </c>
      <c r="D2" s="9" t="s">
        <v>31</v>
      </c>
      <c r="E2" s="9" t="s">
        <v>33</v>
      </c>
      <c r="F2" s="205" t="s">
        <v>109</v>
      </c>
      <c r="G2" s="206"/>
      <c r="H2" s="9" t="s">
        <v>38</v>
      </c>
      <c r="I2" s="9" t="s">
        <v>39</v>
      </c>
      <c r="J2" s="15" t="s">
        <v>40</v>
      </c>
      <c r="K2" s="203" t="s">
        <v>42</v>
      </c>
      <c r="L2" s="204"/>
      <c r="M2" s="205" t="s">
        <v>35</v>
      </c>
      <c r="N2" s="206"/>
      <c r="O2" s="15" t="s">
        <v>44</v>
      </c>
      <c r="P2" s="18" t="s">
        <v>110</v>
      </c>
      <c r="Q2" s="203" t="s">
        <v>108</v>
      </c>
      <c r="R2" s="204"/>
      <c r="S2" s="9" t="s">
        <v>45</v>
      </c>
      <c r="T2" s="14" t="s">
        <v>193</v>
      </c>
    </row>
    <row r="3" spans="1:20" s="4" customFormat="1">
      <c r="A3" s="5"/>
      <c r="B3" s="5"/>
      <c r="C3" s="5"/>
      <c r="D3" s="5"/>
      <c r="E3" s="5"/>
      <c r="F3" s="5"/>
      <c r="G3" s="16"/>
      <c r="H3" s="5"/>
      <c r="I3" s="5"/>
      <c r="J3" s="12"/>
      <c r="K3" s="5"/>
      <c r="L3" s="16"/>
      <c r="M3" s="5"/>
      <c r="N3" s="16"/>
      <c r="O3" s="5"/>
      <c r="P3" s="5"/>
      <c r="Q3" s="5"/>
      <c r="R3" s="16"/>
      <c r="S3" s="5"/>
    </row>
    <row r="4" spans="1:20" s="8" customFormat="1">
      <c r="A4" s="9">
        <f>COUNTA(A5:A35)</f>
        <v>1</v>
      </c>
      <c r="B4" s="9">
        <f>COUNTA(B5:B37)</f>
        <v>1</v>
      </c>
      <c r="C4" s="9">
        <f>COUNTA(C5:C37)</f>
        <v>1</v>
      </c>
      <c r="D4" s="9">
        <f>COUNTA(D5:D37)</f>
        <v>1</v>
      </c>
      <c r="E4" s="9">
        <f>COUNTA(E5:E37)</f>
        <v>1</v>
      </c>
      <c r="F4" s="9">
        <f>COUNTA(F5:F38)</f>
        <v>3</v>
      </c>
      <c r="G4" s="13" t="e">
        <f>SUM(G5:G24)</f>
        <v>#REF!</v>
      </c>
      <c r="H4" s="9">
        <f>COUNTA(H5:H37)</f>
        <v>1</v>
      </c>
      <c r="I4" s="9">
        <f>COUNTA(I5:I37)</f>
        <v>1</v>
      </c>
      <c r="J4" s="9">
        <f>COUNTA(J5:J37)</f>
        <v>0</v>
      </c>
      <c r="K4" s="9">
        <f>COUNTA(K5:K27)</f>
        <v>23</v>
      </c>
      <c r="L4" s="13" t="e">
        <f>SUM(L5:L32)</f>
        <v>#REF!</v>
      </c>
      <c r="M4" s="9">
        <f>COUNTA(M5:M37)</f>
        <v>4</v>
      </c>
      <c r="N4" s="13" t="e">
        <f>SUM(N5:N34)</f>
        <v>#REF!</v>
      </c>
      <c r="O4" s="9">
        <f>COUNTA(O5:O37)</f>
        <v>1</v>
      </c>
      <c r="P4" s="9">
        <f t="shared" ref="P4" si="0">COUNTA(P5:P37)</f>
        <v>1</v>
      </c>
      <c r="Q4" s="9">
        <f>COUNTA(Q7:Q30)</f>
        <v>7</v>
      </c>
      <c r="R4" s="13" t="e">
        <f>SUM(R5:R34)</f>
        <v>#REF!</v>
      </c>
      <c r="S4" s="9">
        <f>COUNTA(S5:S37)</f>
        <v>1</v>
      </c>
      <c r="T4" s="8">
        <v>1</v>
      </c>
    </row>
    <row r="5" spans="1:20">
      <c r="A5" s="6" t="s">
        <v>88</v>
      </c>
      <c r="B5" s="6" t="s">
        <v>90</v>
      </c>
      <c r="C5" s="6" t="s">
        <v>89</v>
      </c>
      <c r="D5" s="6" t="s">
        <v>86</v>
      </c>
      <c r="E5" s="6" t="s">
        <v>85</v>
      </c>
      <c r="F5" s="6" t="s">
        <v>81</v>
      </c>
      <c r="G5" s="17" t="e">
        <f>#REF!</f>
        <v>#REF!</v>
      </c>
      <c r="H5" s="6" t="s">
        <v>82</v>
      </c>
      <c r="I5" s="6" t="s">
        <v>83</v>
      </c>
      <c r="K5" s="6" t="s">
        <v>46</v>
      </c>
      <c r="L5" s="17" t="e">
        <f>#REF!</f>
        <v>#REF!</v>
      </c>
      <c r="M5" s="6" t="s">
        <v>65</v>
      </c>
      <c r="N5" s="17" t="e">
        <f>#REF!</f>
        <v>#REF!</v>
      </c>
      <c r="O5" s="6" t="s">
        <v>78</v>
      </c>
      <c r="P5" s="6" t="s">
        <v>79</v>
      </c>
      <c r="Q5" s="6" t="s">
        <v>100</v>
      </c>
      <c r="R5" s="17" t="e">
        <f>#REF!</f>
        <v>#REF!</v>
      </c>
      <c r="S5" s="6" t="s">
        <v>71</v>
      </c>
      <c r="T5" s="7" t="s">
        <v>194</v>
      </c>
    </row>
    <row r="6" spans="1:20">
      <c r="F6" s="6" t="s">
        <v>121</v>
      </c>
      <c r="G6" s="17" t="e">
        <f>#REF!</f>
        <v>#REF!</v>
      </c>
      <c r="K6" s="6" t="s">
        <v>93</v>
      </c>
      <c r="L6" s="17" t="e">
        <f>#REF!</f>
        <v>#REF!</v>
      </c>
      <c r="M6" s="6" t="s">
        <v>66</v>
      </c>
      <c r="N6" s="17" t="e">
        <f>#REF!</f>
        <v>#REF!</v>
      </c>
      <c r="Q6" s="6" t="s">
        <v>49</v>
      </c>
      <c r="R6" s="17" t="e">
        <f>#REF!</f>
        <v>#REF!</v>
      </c>
    </row>
    <row r="7" spans="1:20">
      <c r="F7" s="6" t="s">
        <v>84</v>
      </c>
      <c r="G7" s="17" t="e">
        <f>#REF!</f>
        <v>#REF!</v>
      </c>
      <c r="K7" s="6" t="s">
        <v>69</v>
      </c>
      <c r="L7" s="17" t="e">
        <f>#REF!</f>
        <v>#REF!</v>
      </c>
      <c r="M7" s="6" t="s">
        <v>67</v>
      </c>
      <c r="N7" s="17" t="e">
        <f>#REF!</f>
        <v>#REF!</v>
      </c>
      <c r="Q7" s="6" t="s">
        <v>80</v>
      </c>
      <c r="R7" s="17" t="e">
        <f>#REF!</f>
        <v>#REF!</v>
      </c>
    </row>
    <row r="8" spans="1:20">
      <c r="K8" s="6" t="s">
        <v>70</v>
      </c>
      <c r="L8" s="17" t="e">
        <f>#REF!</f>
        <v>#REF!</v>
      </c>
      <c r="M8" s="6" t="s">
        <v>68</v>
      </c>
      <c r="N8" s="17" t="e">
        <f>#REF!</f>
        <v>#REF!</v>
      </c>
      <c r="Q8" s="6" t="s">
        <v>50</v>
      </c>
      <c r="R8" s="17" t="e">
        <f>#REF!</f>
        <v>#REF!</v>
      </c>
    </row>
    <row r="9" spans="1:20">
      <c r="K9" s="6" t="s">
        <v>72</v>
      </c>
      <c r="L9" s="17" t="e">
        <f>#REF!</f>
        <v>#REF!</v>
      </c>
      <c r="Q9" s="6" t="s">
        <v>51</v>
      </c>
      <c r="R9" s="17" t="e">
        <f>#REF!</f>
        <v>#REF!</v>
      </c>
    </row>
    <row r="10" spans="1:20">
      <c r="K10" s="6" t="s">
        <v>73</v>
      </c>
      <c r="L10" s="17" t="e">
        <f>#REF!</f>
        <v>#REF!</v>
      </c>
      <c r="Q10" s="6" t="s">
        <v>52</v>
      </c>
      <c r="R10" s="17" t="e">
        <f>#REF!</f>
        <v>#REF!</v>
      </c>
    </row>
    <row r="11" spans="1:20">
      <c r="K11" s="6" t="s">
        <v>74</v>
      </c>
      <c r="L11" s="17" t="e">
        <f>#REF!</f>
        <v>#REF!</v>
      </c>
      <c r="Q11" s="6" t="s">
        <v>53</v>
      </c>
      <c r="R11" s="17" t="e">
        <f>#REF!</f>
        <v>#REF!</v>
      </c>
    </row>
    <row r="12" spans="1:20">
      <c r="K12" s="6" t="s">
        <v>75</v>
      </c>
      <c r="L12" s="17" t="e">
        <f>#REF!</f>
        <v>#REF!</v>
      </c>
      <c r="Q12" s="6" t="s">
        <v>54</v>
      </c>
      <c r="R12" s="17" t="e">
        <f>#REF!</f>
        <v>#REF!</v>
      </c>
    </row>
    <row r="13" spans="1:20">
      <c r="K13" s="6" t="s">
        <v>60</v>
      </c>
      <c r="L13" s="17" t="e">
        <f>Membership_Exp</f>
        <v>#REF!</v>
      </c>
      <c r="Q13" s="6" t="s">
        <v>55</v>
      </c>
      <c r="R13" s="17" t="e">
        <f>#REF!</f>
        <v>#REF!</v>
      </c>
    </row>
    <row r="14" spans="1:20">
      <c r="K14" s="6" t="s">
        <v>56</v>
      </c>
      <c r="L14" s="17" t="e">
        <f>#REF!</f>
        <v>#REF!</v>
      </c>
    </row>
    <row r="15" spans="1:20">
      <c r="K15" s="6" t="s">
        <v>57</v>
      </c>
      <c r="L15" s="17" t="e">
        <f>#REF!</f>
        <v>#REF!</v>
      </c>
    </row>
    <row r="16" spans="1:20">
      <c r="K16" s="6" t="s">
        <v>58</v>
      </c>
      <c r="L16" s="17" t="e">
        <f>#REF!</f>
        <v>#REF!</v>
      </c>
    </row>
    <row r="17" spans="11:12">
      <c r="K17" s="6" t="s">
        <v>47</v>
      </c>
      <c r="L17" s="17" t="e">
        <f>#REF!</f>
        <v>#REF!</v>
      </c>
    </row>
    <row r="18" spans="11:12">
      <c r="K18" s="6" t="s">
        <v>61</v>
      </c>
      <c r="L18" s="17" t="e">
        <f>#REF!</f>
        <v>#REF!</v>
      </c>
    </row>
    <row r="19" spans="11:12">
      <c r="K19" s="6" t="s">
        <v>62</v>
      </c>
      <c r="L19" s="17" t="e">
        <f>#REF!</f>
        <v>#REF!</v>
      </c>
    </row>
    <row r="20" spans="11:12">
      <c r="K20" s="6" t="s">
        <v>63</v>
      </c>
      <c r="L20" s="17" t="e">
        <f>#REF!</f>
        <v>#REF!</v>
      </c>
    </row>
    <row r="21" spans="11:12">
      <c r="K21" s="6" t="s">
        <v>59</v>
      </c>
      <c r="L21" s="17" t="e">
        <f>#REF!</f>
        <v>#REF!</v>
      </c>
    </row>
    <row r="22" spans="11:12">
      <c r="K22" s="6" t="s">
        <v>122</v>
      </c>
      <c r="L22" s="17" t="e">
        <f>#REF!</f>
        <v>#REF!</v>
      </c>
    </row>
    <row r="23" spans="11:12">
      <c r="K23" s="6" t="s">
        <v>76</v>
      </c>
      <c r="L23" s="17" t="e">
        <f>#REF!</f>
        <v>#REF!</v>
      </c>
    </row>
    <row r="24" spans="11:12">
      <c r="K24" s="6" t="s">
        <v>64</v>
      </c>
      <c r="L24" s="17" t="e">
        <f>#REF!</f>
        <v>#REF!</v>
      </c>
    </row>
    <row r="25" spans="11:12">
      <c r="K25" s="6" t="s">
        <v>77</v>
      </c>
      <c r="L25" s="17" t="e">
        <f>#REF!</f>
        <v>#REF!</v>
      </c>
    </row>
    <row r="26" spans="11:12">
      <c r="K26" s="6" t="s">
        <v>91</v>
      </c>
      <c r="L26" s="17" t="e">
        <f>#REF!</f>
        <v>#REF!</v>
      </c>
    </row>
    <row r="27" spans="11:12">
      <c r="K27" s="6" t="s">
        <v>48</v>
      </c>
      <c r="L27" s="17" t="e">
        <f>#REF!</f>
        <v>#REF!</v>
      </c>
    </row>
    <row r="28" spans="11:12">
      <c r="K28" s="6" t="s">
        <v>92</v>
      </c>
      <c r="L28" s="17" t="e">
        <f>#REF!</f>
        <v>#REF!</v>
      </c>
    </row>
    <row r="29" spans="11:12">
      <c r="K29" s="6" t="s">
        <v>87</v>
      </c>
      <c r="L29" s="17" t="e">
        <f>#REF!</f>
        <v>#REF!</v>
      </c>
    </row>
    <row r="30" spans="11:12">
      <c r="K30" s="6" t="e">
        <f>#REF!</f>
        <v>#REF!</v>
      </c>
      <c r="L30" s="17" t="e">
        <f>#REF!</f>
        <v>#REF!</v>
      </c>
    </row>
    <row r="31" spans="11:12"/>
    <row r="32" spans="11:12"/>
    <row r="33"/>
    <row r="34"/>
    <row r="35"/>
    <row r="36"/>
    <row r="37"/>
  </sheetData>
  <sheetProtection algorithmName="SHA-512" hashValue="IbAOhtgs86PCWuSaAkC/Kp14ejJTKHqZ1R+z53NcZiVR2fRpSKb0gcKKif3OkErfERoT13oGxb/9JhvRwdc1GA==" saltValue="T+cFw6Q4zNE9xnk7HzOZow==" spinCount="100000" sheet="1" objects="1" scenarios="1"/>
  <sortState xmlns:xlrd2="http://schemas.microsoft.com/office/spreadsheetml/2017/richdata2" ref="Q5:R13">
    <sortCondition ref="Q5:Q13"/>
  </sortState>
  <mergeCells count="5">
    <mergeCell ref="C1:S1"/>
    <mergeCell ref="Q2:R2"/>
    <mergeCell ref="K2:L2"/>
    <mergeCell ref="F2:G2"/>
    <mergeCell ref="M2:N2"/>
  </mergeCells>
  <pageMargins left="0.7" right="0.7" top="0.75" bottom="0.75" header="0.3" footer="0.3"/>
  <ignoredErrors>
    <ignoredError sqref="N7" formulaRange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7"/>
  <sheetViews>
    <sheetView zoomScale="80" zoomScaleNormal="80" workbookViewId="0">
      <selection activeCell="A22" sqref="A22"/>
    </sheetView>
  </sheetViews>
  <sheetFormatPr defaultColWidth="11.44140625" defaultRowHeight="14.4"/>
  <cols>
    <col min="1" max="1" width="5.88671875" customWidth="1"/>
    <col min="2" max="2" width="20" customWidth="1"/>
    <col min="3" max="3" width="18.44140625" customWidth="1"/>
    <col min="8" max="8" width="15.109375" bestFit="1" customWidth="1"/>
    <col min="9" max="10" width="11.44140625" bestFit="1" customWidth="1"/>
    <col min="11" max="11" width="12.33203125" bestFit="1" customWidth="1"/>
    <col min="12" max="12" width="13.44140625" bestFit="1" customWidth="1"/>
    <col min="13" max="13" width="13" customWidth="1"/>
  </cols>
  <sheetData>
    <row r="1" spans="1:13" ht="15" thickBot="1">
      <c r="B1" s="130" t="s">
        <v>99</v>
      </c>
      <c r="C1" t="s">
        <v>102</v>
      </c>
      <c r="D1" s="132"/>
      <c r="F1" s="207" t="s">
        <v>119</v>
      </c>
      <c r="G1" s="117"/>
      <c r="H1" s="116"/>
      <c r="I1" s="115"/>
      <c r="J1" s="114"/>
      <c r="K1" s="114"/>
      <c r="L1" s="113"/>
      <c r="M1" s="113"/>
    </row>
    <row r="2" spans="1:13" ht="15.75" customHeight="1" thickBot="1">
      <c r="A2" s="212" t="s">
        <v>120</v>
      </c>
      <c r="B2" s="1" t="s">
        <v>7</v>
      </c>
      <c r="C2" s="126" t="e">
        <f>Communications_Exp</f>
        <v>#REF!</v>
      </c>
      <c r="D2" s="132"/>
      <c r="F2" s="208"/>
      <c r="G2" s="112"/>
      <c r="H2" s="111"/>
      <c r="I2" s="110"/>
      <c r="J2" s="110"/>
      <c r="K2" s="110"/>
      <c r="L2" s="111"/>
      <c r="M2" s="110"/>
    </row>
    <row r="3" spans="1:13">
      <c r="A3" s="213"/>
      <c r="B3" s="1" t="s">
        <v>105</v>
      </c>
      <c r="C3" s="133" t="e">
        <f>EO_Exp</f>
        <v>#REF!</v>
      </c>
      <c r="D3" s="132"/>
      <c r="F3" s="208"/>
      <c r="G3" s="112"/>
      <c r="H3" s="117" t="s">
        <v>118</v>
      </c>
      <c r="I3" s="115"/>
      <c r="J3" s="114"/>
      <c r="K3" s="109"/>
      <c r="L3" s="108"/>
      <c r="M3" s="108"/>
    </row>
    <row r="4" spans="1:13" ht="15" thickBot="1">
      <c r="A4" s="213"/>
      <c r="B4" t="s">
        <v>1</v>
      </c>
      <c r="C4" s="126" t="e">
        <f>Finance_Exp</f>
        <v>#REF!</v>
      </c>
      <c r="D4" s="132"/>
      <c r="F4" s="208"/>
      <c r="G4" s="112"/>
      <c r="H4" s="107" t="e">
        <f>ROUNDUP(Meal_Plan_Exp*1.05,0)</f>
        <v>#REF!</v>
      </c>
      <c r="I4" s="106">
        <v>4</v>
      </c>
      <c r="J4" s="105"/>
      <c r="K4" s="104"/>
      <c r="L4" s="111"/>
      <c r="M4" s="110"/>
    </row>
    <row r="5" spans="1:13">
      <c r="A5" s="213"/>
      <c r="B5" t="s">
        <v>3</v>
      </c>
      <c r="C5" s="126" t="e">
        <f>Foundation_Exp</f>
        <v>#REF!</v>
      </c>
      <c r="D5" s="132"/>
      <c r="F5" s="208"/>
      <c r="G5" s="103"/>
      <c r="H5" s="43"/>
      <c r="I5" s="102"/>
      <c r="J5" s="110"/>
      <c r="K5" s="110"/>
      <c r="L5" s="111"/>
      <c r="M5" s="110"/>
    </row>
    <row r="6" spans="1:13">
      <c r="A6" s="213"/>
      <c r="B6" t="s">
        <v>104</v>
      </c>
      <c r="C6" s="126" t="e">
        <f>#REF!</f>
        <v>#REF!</v>
      </c>
      <c r="D6" s="132"/>
      <c r="F6" s="208"/>
      <c r="G6" s="103"/>
      <c r="H6" s="43" t="s">
        <v>142</v>
      </c>
      <c r="I6" s="102" t="s">
        <v>113</v>
      </c>
      <c r="J6" s="110" t="s">
        <v>114</v>
      </c>
      <c r="K6" s="110"/>
      <c r="L6" s="101" t="s">
        <v>115</v>
      </c>
      <c r="M6" s="108" t="e">
        <f>ROUNDUP(Adj_MP_Cost/Total_Meals,2)</f>
        <v>#REF!</v>
      </c>
    </row>
    <row r="7" spans="1:13">
      <c r="A7" s="213"/>
      <c r="B7" s="1" t="s">
        <v>10</v>
      </c>
      <c r="C7" s="126" t="e">
        <f>Housing_Exp</f>
        <v>#REF!</v>
      </c>
      <c r="D7" s="132"/>
      <c r="F7" s="208"/>
      <c r="G7" s="101" t="s">
        <v>111</v>
      </c>
      <c r="H7" s="129" t="e">
        <f>K17</f>
        <v>#REF!</v>
      </c>
      <c r="I7" s="111" t="e">
        <f>li_meal*Months*H7</f>
        <v>#REF!</v>
      </c>
      <c r="J7" s="100" t="e">
        <f>ROUNDUP(I7/I10,2)</f>
        <v>#REF!</v>
      </c>
      <c r="K7" s="210" t="s">
        <v>123</v>
      </c>
      <c r="L7" s="210"/>
      <c r="M7" s="99" t="e">
        <f>IF(Fall_Total_LI=0,0,ROUNDUP(Meal_cost*li_meal*Months,0))</f>
        <v>#REF!</v>
      </c>
    </row>
    <row r="8" spans="1:13">
      <c r="A8" s="213"/>
      <c r="B8" s="1" t="s">
        <v>6</v>
      </c>
      <c r="C8" s="126" t="e">
        <f>Member_Ed_Exp</f>
        <v>#REF!</v>
      </c>
      <c r="D8" s="132"/>
      <c r="F8" s="208"/>
      <c r="G8" s="101" t="s">
        <v>112</v>
      </c>
      <c r="H8" t="e">
        <f>K18</f>
        <v>#REF!</v>
      </c>
      <c r="I8" s="111" t="e">
        <f>lo_Meal*Months*H8</f>
        <v>#REF!</v>
      </c>
      <c r="J8" s="98" t="e">
        <f>1-J7</f>
        <v>#REF!</v>
      </c>
      <c r="K8" s="211" t="s">
        <v>124</v>
      </c>
      <c r="L8" s="211"/>
      <c r="M8" s="99" t="e">
        <f>IF(Spring_Total_LI=0,0,ROUNDUP(Meal_cost*lo_Meal*Months,0))</f>
        <v>#REF!</v>
      </c>
    </row>
    <row r="9" spans="1:13">
      <c r="A9" s="213"/>
      <c r="B9" s="1" t="s">
        <v>8</v>
      </c>
      <c r="C9" s="126" t="e">
        <f>Membership_Exp</f>
        <v>#REF!</v>
      </c>
      <c r="D9" s="132"/>
      <c r="F9" s="208"/>
      <c r="G9" s="101" t="s">
        <v>140</v>
      </c>
      <c r="H9" t="e">
        <f>K19</f>
        <v>#REF!</v>
      </c>
      <c r="I9" s="111" t="e">
        <f>lo_Meal*Months*H9</f>
        <v>#REF!</v>
      </c>
      <c r="J9" s="111"/>
      <c r="K9" s="111"/>
      <c r="L9" s="97" t="s">
        <v>116</v>
      </c>
      <c r="M9" s="108" t="e">
        <f>IF(Fall_Total_LI=0,0,M7*H7)</f>
        <v>#REF!</v>
      </c>
    </row>
    <row r="10" spans="1:13">
      <c r="A10" s="213"/>
      <c r="B10" s="1" t="s">
        <v>192</v>
      </c>
      <c r="C10" s="126" t="e">
        <f>NPC_Exp</f>
        <v>#REF!</v>
      </c>
      <c r="D10" s="132"/>
      <c r="F10" s="208"/>
      <c r="G10" s="111" t="s">
        <v>141</v>
      </c>
      <c r="I10" s="96" t="e">
        <f>SUM(I7:I9)</f>
        <v>#REF!</v>
      </c>
      <c r="J10" s="111"/>
      <c r="K10" s="111"/>
      <c r="L10" s="97" t="s">
        <v>117</v>
      </c>
      <c r="M10" s="108" t="e">
        <f>IF(Fall_Total_LI=0,0,li_mP_Cost*H8)</f>
        <v>#REF!</v>
      </c>
    </row>
    <row r="11" spans="1:13">
      <c r="A11" s="213"/>
      <c r="B11" t="s">
        <v>11</v>
      </c>
      <c r="C11" s="126" t="e">
        <f>GB_Expense</f>
        <v>#REF!</v>
      </c>
      <c r="D11" s="132"/>
      <c r="F11" s="208"/>
      <c r="G11" s="111"/>
      <c r="I11" s="111"/>
      <c r="J11" s="111"/>
      <c r="K11" s="111"/>
      <c r="L11" s="134" t="s">
        <v>168</v>
      </c>
      <c r="M11" s="108" t="e">
        <f>H9*li_mP_Cost</f>
        <v>#REF!</v>
      </c>
    </row>
    <row r="12" spans="1:13">
      <c r="A12" s="213"/>
      <c r="B12" t="s">
        <v>5</v>
      </c>
      <c r="C12" s="126" t="e">
        <f>Panhellenic_Exp</f>
        <v>#REF!</v>
      </c>
      <c r="D12" s="132"/>
      <c r="F12" s="208"/>
      <c r="G12" s="112"/>
      <c r="H12" s="111"/>
      <c r="I12" s="111"/>
      <c r="J12" s="111"/>
      <c r="K12" s="111"/>
      <c r="L12" s="101" t="s">
        <v>101</v>
      </c>
      <c r="M12" s="108" t="e">
        <f>SUM(M9:N11)</f>
        <v>#REF!</v>
      </c>
    </row>
    <row r="13" spans="1:13" ht="15" thickBot="1">
      <c r="A13" s="213"/>
      <c r="B13" s="1" t="s">
        <v>0</v>
      </c>
      <c r="C13" s="126" t="e">
        <f>President_Exp</f>
        <v>#REF!</v>
      </c>
      <c r="D13" s="132"/>
      <c r="F13" s="209"/>
      <c r="G13" s="112"/>
      <c r="H13" s="111"/>
      <c r="I13" s="111"/>
      <c r="J13" s="111"/>
      <c r="K13" s="111"/>
      <c r="L13" s="111"/>
      <c r="M13" s="111"/>
    </row>
    <row r="14" spans="1:13" ht="15" thickBot="1">
      <c r="A14" s="213"/>
      <c r="B14" s="1" t="s">
        <v>2</v>
      </c>
      <c r="C14" s="126" t="e">
        <f>programming_exp</f>
        <v>#REF!</v>
      </c>
      <c r="D14" s="132"/>
      <c r="G14" s="95"/>
      <c r="H14" s="105"/>
      <c r="I14" s="105"/>
      <c r="J14" s="105"/>
      <c r="K14" s="105"/>
      <c r="L14" s="105"/>
      <c r="M14" s="105"/>
    </row>
    <row r="15" spans="1:13">
      <c r="A15" s="213"/>
      <c r="B15" s="1" t="s">
        <v>4</v>
      </c>
      <c r="C15" s="126" t="e">
        <f>Social_Standards_Exp</f>
        <v>#REF!</v>
      </c>
      <c r="D15" s="132"/>
      <c r="G15" s="37"/>
      <c r="H15" s="128"/>
      <c r="I15" s="128"/>
      <c r="J15" s="128"/>
      <c r="K15" s="128"/>
      <c r="L15" s="128"/>
      <c r="M15" s="127"/>
    </row>
    <row r="16" spans="1:13" ht="15" thickBot="1">
      <c r="A16" s="214"/>
      <c r="B16" s="1" t="s">
        <v>9</v>
      </c>
      <c r="C16" s="126" t="e">
        <f>#REF!</f>
        <v>#REF!</v>
      </c>
      <c r="D16" s="131"/>
      <c r="G16" s="32"/>
      <c r="H16" s="125"/>
      <c r="I16" s="125" t="s">
        <v>13</v>
      </c>
      <c r="J16" s="125" t="s">
        <v>14</v>
      </c>
      <c r="K16" s="125" t="s">
        <v>152</v>
      </c>
      <c r="L16" t="s">
        <v>153</v>
      </c>
      <c r="M16" s="44"/>
    </row>
    <row r="17" spans="1:13">
      <c r="C17" s="126" t="e">
        <f>SUM(C2:C16)</f>
        <v>#REF!</v>
      </c>
      <c r="D17" s="131"/>
      <c r="G17" s="32"/>
      <c r="H17" s="125" t="s">
        <v>111</v>
      </c>
      <c r="I17" s="124" t="e">
        <f>Fall_Total_LI+Fall_Li_Res</f>
        <v>#REF!</v>
      </c>
      <c r="J17" s="124" t="e">
        <f>Spring_Total_LI+Fall_Li_Res+Spring_Li_res</f>
        <v>#REF!</v>
      </c>
      <c r="K17" s="125" t="e">
        <f>SUM(I17:J17)</f>
        <v>#REF!</v>
      </c>
      <c r="L17" s="123" t="e">
        <f>K17*M7</f>
        <v>#REF!</v>
      </c>
      <c r="M17" s="44"/>
    </row>
    <row r="18" spans="1:13">
      <c r="D18" s="131"/>
      <c r="G18" s="32"/>
      <c r="H18" s="125" t="s">
        <v>112</v>
      </c>
      <c r="I18" s="125" t="e">
        <f>Fall_Live_Out</f>
        <v>#REF!</v>
      </c>
      <c r="J18" s="125" t="e">
        <f>Spring_Live_Out-I19</f>
        <v>#REF!</v>
      </c>
      <c r="K18" s="125" t="e">
        <f t="shared" ref="K18:K19" si="0">SUM(I18:J18)</f>
        <v>#REF!</v>
      </c>
      <c r="L18" s="123" t="e">
        <f>K18*li_mP_Cost</f>
        <v>#REF!</v>
      </c>
      <c r="M18" s="122" t="e">
        <f>SUM(L18:L19)</f>
        <v>#REF!</v>
      </c>
    </row>
    <row r="19" spans="1:13">
      <c r="D19" s="131"/>
      <c r="G19" s="32"/>
      <c r="H19" s="125" t="s">
        <v>140</v>
      </c>
      <c r="I19" s="125" t="e">
        <f>Fall_NM_LO</f>
        <v>#REF!</v>
      </c>
      <c r="J19" s="125" t="e">
        <f>Spring_NM_LO+Fall_NM_LO</f>
        <v>#REF!</v>
      </c>
      <c r="K19" s="125" t="e">
        <f t="shared" si="0"/>
        <v>#REF!</v>
      </c>
      <c r="L19" s="123" t="e">
        <f>K19*li_mP_Cost</f>
        <v>#REF!</v>
      </c>
      <c r="M19" s="121"/>
    </row>
    <row r="20" spans="1:13" ht="15" thickBot="1">
      <c r="D20" s="131"/>
      <c r="G20" s="38"/>
      <c r="H20" s="120"/>
      <c r="I20" s="120"/>
      <c r="J20" s="120"/>
      <c r="K20" s="120" t="e">
        <f>SUM(K17:K19)</f>
        <v>#REF!</v>
      </c>
      <c r="L20" s="119"/>
      <c r="M20" s="118" t="e">
        <f>M18+L17</f>
        <v>#REF!</v>
      </c>
    </row>
    <row r="21" spans="1:13">
      <c r="D21" s="131"/>
    </row>
    <row r="22" spans="1:13">
      <c r="A22" s="139" t="s">
        <v>195</v>
      </c>
      <c r="B22" s="94"/>
      <c r="C22" s="94"/>
      <c r="D22" s="131"/>
      <c r="E22" s="94"/>
    </row>
    <row r="23" spans="1:13">
      <c r="A23" s="94" t="s">
        <v>154</v>
      </c>
      <c r="B23" s="94"/>
      <c r="C23" s="94"/>
      <c r="D23" s="94"/>
      <c r="E23" s="94"/>
    </row>
    <row r="24" spans="1:13">
      <c r="A24" s="94" t="s">
        <v>155</v>
      </c>
      <c r="B24" s="94"/>
      <c r="C24" s="94"/>
      <c r="D24" s="94"/>
      <c r="E24" s="94"/>
    </row>
    <row r="25" spans="1:13">
      <c r="A25" s="94" t="s">
        <v>156</v>
      </c>
      <c r="B25" s="94"/>
      <c r="C25" s="94"/>
      <c r="D25" s="94"/>
      <c r="E25" s="94"/>
    </row>
    <row r="26" spans="1:13">
      <c r="A26" s="94" t="s">
        <v>157</v>
      </c>
      <c r="B26" s="94"/>
      <c r="C26" s="94"/>
      <c r="D26" s="94"/>
      <c r="E26" s="94"/>
    </row>
    <row r="27" spans="1:13">
      <c r="D27" s="94"/>
    </row>
  </sheetData>
  <sortState xmlns:xlrd2="http://schemas.microsoft.com/office/spreadsheetml/2017/richdata2" ref="B2:C16">
    <sortCondition ref="B2:B16"/>
  </sortState>
  <mergeCells count="4">
    <mergeCell ref="F1:F13"/>
    <mergeCell ref="K7:L7"/>
    <mergeCell ref="K8:L8"/>
    <mergeCell ref="A2:A16"/>
  </mergeCells>
  <pageMargins left="0.7" right="0.7" top="0.75" bottom="0.75" header="0.3" footer="0.3"/>
  <pageSetup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D413"/>
  <sheetViews>
    <sheetView zoomScaleNormal="100" zoomScalePageLayoutView="141" workbookViewId="0">
      <pane ySplit="2" topLeftCell="A3" activePane="bottomLeft" state="frozen"/>
      <selection pane="bottomLeft" activeCell="H50" sqref="H50"/>
    </sheetView>
  </sheetViews>
  <sheetFormatPr defaultColWidth="8.88671875" defaultRowHeight="14.4"/>
  <cols>
    <col min="1" max="1" width="28.109375" bestFit="1" customWidth="1"/>
    <col min="2" max="2" width="7.109375" style="2" customWidth="1"/>
    <col min="3" max="3" width="3.33203125" style="30" customWidth="1"/>
    <col min="4" max="6" width="3.33203125" style="21" customWidth="1"/>
    <col min="7" max="7" width="3.33203125" style="20" customWidth="1"/>
    <col min="8" max="8" width="3.33203125" style="31" customWidth="1"/>
    <col min="9" max="9" width="3.33203125" style="30" customWidth="1"/>
    <col min="10" max="15" width="3.33203125" style="21" customWidth="1"/>
    <col min="16" max="16" width="3.33203125" style="35" customWidth="1"/>
    <col min="17" max="17" width="3.33203125" style="30" customWidth="1"/>
    <col min="18" max="29" width="3.33203125" style="21" customWidth="1"/>
    <col min="30" max="30" width="3.33203125" style="35" customWidth="1"/>
  </cols>
  <sheetData>
    <row r="1" spans="1:30" ht="15" thickBot="1">
      <c r="C1" s="215" t="s">
        <v>137</v>
      </c>
      <c r="D1" s="216"/>
      <c r="E1" s="216"/>
      <c r="F1" s="216"/>
      <c r="G1" s="216"/>
      <c r="H1" s="217"/>
      <c r="I1" s="215" t="s">
        <v>138</v>
      </c>
      <c r="J1" s="216"/>
      <c r="K1" s="216"/>
      <c r="L1" s="216"/>
      <c r="M1" s="216"/>
      <c r="N1" s="216"/>
      <c r="O1" s="216"/>
      <c r="P1" s="217"/>
      <c r="Q1" s="215" t="s">
        <v>139</v>
      </c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7"/>
    </row>
    <row r="2" spans="1:30" ht="127.8" thickBot="1">
      <c r="A2" s="37"/>
      <c r="B2" s="45"/>
      <c r="C2" s="46" t="s">
        <v>97</v>
      </c>
      <c r="D2" s="47" t="s">
        <v>98</v>
      </c>
      <c r="E2" s="47" t="s">
        <v>94</v>
      </c>
      <c r="F2" s="47" t="s">
        <v>95</v>
      </c>
      <c r="G2" s="47" t="s">
        <v>169</v>
      </c>
      <c r="H2" s="48" t="s">
        <v>170</v>
      </c>
      <c r="I2" s="49" t="s">
        <v>18</v>
      </c>
      <c r="J2" s="50" t="s">
        <v>19</v>
      </c>
      <c r="K2" s="50" t="s">
        <v>16</v>
      </c>
      <c r="L2" s="50" t="s">
        <v>17</v>
      </c>
      <c r="M2" s="50" t="s">
        <v>148</v>
      </c>
      <c r="N2" s="50" t="s">
        <v>171</v>
      </c>
      <c r="O2" s="50" t="s">
        <v>172</v>
      </c>
      <c r="P2" s="51" t="s">
        <v>173</v>
      </c>
      <c r="Q2" s="52" t="s">
        <v>129</v>
      </c>
      <c r="R2" s="53" t="s">
        <v>130</v>
      </c>
      <c r="S2" s="53" t="s">
        <v>131</v>
      </c>
      <c r="T2" s="53" t="s">
        <v>23</v>
      </c>
      <c r="U2" s="53" t="s">
        <v>132</v>
      </c>
      <c r="V2" s="53" t="s">
        <v>133</v>
      </c>
      <c r="W2" s="53" t="s">
        <v>134</v>
      </c>
      <c r="X2" s="53" t="s">
        <v>135</v>
      </c>
      <c r="Y2" s="53" t="s">
        <v>125</v>
      </c>
      <c r="Z2" s="53" t="s">
        <v>126</v>
      </c>
      <c r="AA2" s="53" t="s">
        <v>151</v>
      </c>
      <c r="AB2" s="53" t="s">
        <v>127</v>
      </c>
      <c r="AC2" s="53" t="s">
        <v>128</v>
      </c>
      <c r="AD2" s="54" t="s">
        <v>174</v>
      </c>
    </row>
    <row r="3" spans="1:30">
      <c r="A3" s="32"/>
      <c r="B3" s="40"/>
      <c r="C3" s="55">
        <f t="shared" ref="C3:L3" si="0">COUNTA(C4:C71)</f>
        <v>7</v>
      </c>
      <c r="D3" s="56">
        <f t="shared" si="0"/>
        <v>4</v>
      </c>
      <c r="E3" s="56">
        <f t="shared" si="0"/>
        <v>6</v>
      </c>
      <c r="F3" s="56">
        <f t="shared" si="0"/>
        <v>3</v>
      </c>
      <c r="G3" s="56">
        <f t="shared" si="0"/>
        <v>11</v>
      </c>
      <c r="H3" s="56">
        <f t="shared" si="0"/>
        <v>11</v>
      </c>
      <c r="I3" s="56">
        <f t="shared" si="0"/>
        <v>2</v>
      </c>
      <c r="J3" s="56">
        <f t="shared" si="0"/>
        <v>2</v>
      </c>
      <c r="K3" s="56">
        <f t="shared" si="0"/>
        <v>3</v>
      </c>
      <c r="L3" s="56">
        <f t="shared" si="0"/>
        <v>3</v>
      </c>
      <c r="M3" s="56"/>
      <c r="N3" s="56"/>
      <c r="O3" s="56">
        <f t="shared" ref="O3:AD3" si="1">COUNTA(O4:O71)</f>
        <v>1</v>
      </c>
      <c r="P3" s="56">
        <f t="shared" si="1"/>
        <v>1</v>
      </c>
      <c r="Q3" s="56">
        <f t="shared" si="1"/>
        <v>1</v>
      </c>
      <c r="R3" s="56">
        <f t="shared" si="1"/>
        <v>1</v>
      </c>
      <c r="S3" s="56">
        <f t="shared" si="1"/>
        <v>1</v>
      </c>
      <c r="T3" s="56">
        <f t="shared" si="1"/>
        <v>1</v>
      </c>
      <c r="U3" s="56">
        <f t="shared" si="1"/>
        <v>1</v>
      </c>
      <c r="V3" s="56">
        <f t="shared" si="1"/>
        <v>1</v>
      </c>
      <c r="W3" s="56">
        <f t="shared" si="1"/>
        <v>1</v>
      </c>
      <c r="X3" s="56">
        <f t="shared" si="1"/>
        <v>1</v>
      </c>
      <c r="Y3" s="56">
        <f t="shared" si="1"/>
        <v>1</v>
      </c>
      <c r="Z3" s="56">
        <f t="shared" si="1"/>
        <v>1</v>
      </c>
      <c r="AA3" s="56">
        <f t="shared" si="1"/>
        <v>1</v>
      </c>
      <c r="AB3" s="56">
        <f t="shared" si="1"/>
        <v>1</v>
      </c>
      <c r="AC3" s="56">
        <f t="shared" si="1"/>
        <v>1</v>
      </c>
      <c r="AD3" s="57">
        <f t="shared" si="1"/>
        <v>1</v>
      </c>
    </row>
    <row r="4" spans="1:30">
      <c r="A4" s="58" t="s">
        <v>28</v>
      </c>
      <c r="B4" s="59"/>
      <c r="C4" s="25"/>
      <c r="D4" s="25"/>
      <c r="E4" s="25"/>
      <c r="F4" s="25"/>
      <c r="G4" s="60"/>
      <c r="H4" s="60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36"/>
    </row>
    <row r="5" spans="1:30">
      <c r="A5" s="61" t="s">
        <v>175</v>
      </c>
      <c r="B5" s="62" t="e">
        <f>#REF!</f>
        <v>#REF!</v>
      </c>
      <c r="C5" s="63"/>
      <c r="D5" s="64"/>
      <c r="E5" s="64"/>
      <c r="F5" s="64"/>
      <c r="G5" s="65" t="s">
        <v>136</v>
      </c>
      <c r="H5" s="66" t="s">
        <v>136</v>
      </c>
      <c r="I5" s="67"/>
      <c r="J5" s="64"/>
      <c r="K5" s="64"/>
      <c r="L5" s="64"/>
      <c r="M5" s="64"/>
      <c r="N5" s="64"/>
      <c r="O5" s="64"/>
      <c r="P5" s="68"/>
      <c r="Q5" s="67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8"/>
    </row>
    <row r="6" spans="1:30">
      <c r="A6" s="61" t="s">
        <v>29</v>
      </c>
      <c r="B6" s="62" t="e">
        <f>#REF!</f>
        <v>#REF!</v>
      </c>
      <c r="C6" s="69"/>
      <c r="D6" s="70"/>
      <c r="E6" s="70"/>
      <c r="F6" s="70"/>
      <c r="G6" s="71" t="s">
        <v>136</v>
      </c>
      <c r="H6" s="72" t="s">
        <v>136</v>
      </c>
      <c r="I6" s="73"/>
      <c r="J6" s="70"/>
      <c r="K6" s="70"/>
      <c r="L6" s="70"/>
      <c r="M6" s="70"/>
      <c r="N6" s="70"/>
      <c r="O6" s="70"/>
      <c r="P6" s="74"/>
      <c r="Q6" s="73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4"/>
    </row>
    <row r="7" spans="1:30">
      <c r="A7" s="75" t="s">
        <v>30</v>
      </c>
      <c r="B7" s="76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8"/>
    </row>
    <row r="8" spans="1:30">
      <c r="A8" s="32" t="s">
        <v>106</v>
      </c>
      <c r="B8" s="62" t="e">
        <f>#REF!</f>
        <v>#REF!</v>
      </c>
      <c r="C8" s="63" t="s">
        <v>136</v>
      </c>
      <c r="D8" s="64"/>
      <c r="E8" s="64" t="s">
        <v>136</v>
      </c>
      <c r="F8" s="64"/>
      <c r="G8" s="65" t="s">
        <v>136</v>
      </c>
      <c r="H8" s="68"/>
      <c r="I8" s="67"/>
      <c r="J8" s="64"/>
      <c r="K8" s="64"/>
      <c r="L8" s="64"/>
      <c r="M8" s="64"/>
      <c r="N8" s="64"/>
      <c r="O8" s="64"/>
      <c r="P8" s="68"/>
      <c r="Q8" s="67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8"/>
    </row>
    <row r="9" spans="1:30">
      <c r="A9" s="32" t="s">
        <v>176</v>
      </c>
      <c r="B9" s="62" t="e">
        <f>#REF!</f>
        <v>#REF!</v>
      </c>
      <c r="C9" s="77"/>
      <c r="D9" s="22"/>
      <c r="E9" s="22"/>
      <c r="F9" s="22"/>
      <c r="G9" s="23"/>
      <c r="H9" s="33"/>
      <c r="I9" s="26"/>
      <c r="J9" s="22"/>
      <c r="K9" s="22"/>
      <c r="L9" s="22"/>
      <c r="M9" s="22"/>
      <c r="N9" s="22"/>
      <c r="O9" s="22"/>
      <c r="P9" s="33"/>
      <c r="Q9" s="26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33"/>
    </row>
    <row r="10" spans="1:30">
      <c r="A10" s="32" t="s">
        <v>150</v>
      </c>
      <c r="B10" s="62" t="e">
        <f>#REF!</f>
        <v>#REF!</v>
      </c>
      <c r="C10" s="69"/>
      <c r="D10" s="70"/>
      <c r="E10" s="70"/>
      <c r="F10" s="70"/>
      <c r="G10" s="71"/>
      <c r="H10" s="72" t="s">
        <v>136</v>
      </c>
      <c r="I10" s="73"/>
      <c r="J10" s="70"/>
      <c r="K10" s="70"/>
      <c r="L10" s="70"/>
      <c r="M10" s="70"/>
      <c r="N10" s="70"/>
      <c r="O10" s="70"/>
      <c r="P10" s="74"/>
      <c r="Q10" s="73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4"/>
    </row>
    <row r="11" spans="1:30">
      <c r="A11" s="75" t="s">
        <v>31</v>
      </c>
      <c r="B11" s="76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8"/>
    </row>
    <row r="12" spans="1:30">
      <c r="A12" s="32" t="s">
        <v>106</v>
      </c>
      <c r="B12" s="62" t="e">
        <f>#REF!</f>
        <v>#REF!</v>
      </c>
      <c r="C12" s="63" t="s">
        <v>136</v>
      </c>
      <c r="D12" s="64"/>
      <c r="E12" s="64" t="s">
        <v>136</v>
      </c>
      <c r="F12" s="64"/>
      <c r="G12" s="65" t="s">
        <v>136</v>
      </c>
      <c r="H12" s="68"/>
      <c r="I12" s="67"/>
      <c r="J12" s="64"/>
      <c r="K12" s="64"/>
      <c r="L12" s="64"/>
      <c r="M12" s="64"/>
      <c r="N12" s="64"/>
      <c r="O12" s="64"/>
      <c r="P12" s="68"/>
      <c r="Q12" s="67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8"/>
    </row>
    <row r="13" spans="1:30">
      <c r="A13" s="32" t="s">
        <v>176</v>
      </c>
      <c r="B13" s="62" t="e">
        <f>#REF!</f>
        <v>#REF!</v>
      </c>
      <c r="C13" s="77"/>
      <c r="D13" s="22"/>
      <c r="E13" s="22"/>
      <c r="F13" s="22"/>
      <c r="G13" s="23"/>
      <c r="H13" s="33"/>
      <c r="I13" s="26"/>
      <c r="J13" s="22"/>
      <c r="K13" s="22"/>
      <c r="L13" s="22"/>
      <c r="M13" s="22"/>
      <c r="N13" s="22"/>
      <c r="O13" s="22"/>
      <c r="P13" s="33"/>
      <c r="Q13" s="26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33"/>
    </row>
    <row r="14" spans="1:30">
      <c r="A14" s="32" t="s">
        <v>150</v>
      </c>
      <c r="B14" s="62" t="e">
        <f>#REF!</f>
        <v>#REF!</v>
      </c>
      <c r="C14" s="69"/>
      <c r="D14" s="70"/>
      <c r="E14" s="70"/>
      <c r="F14" s="70"/>
      <c r="G14" s="71"/>
      <c r="H14" s="72" t="s">
        <v>136</v>
      </c>
      <c r="I14" s="73"/>
      <c r="J14" s="70"/>
      <c r="K14" s="70"/>
      <c r="L14" s="70"/>
      <c r="M14" s="70"/>
      <c r="N14" s="70"/>
      <c r="O14" s="70"/>
      <c r="P14" s="74"/>
      <c r="Q14" s="73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4"/>
    </row>
    <row r="15" spans="1:30">
      <c r="A15" s="58" t="s">
        <v>32</v>
      </c>
      <c r="B15" s="59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9"/>
    </row>
    <row r="16" spans="1:30">
      <c r="A16" s="32" t="s">
        <v>33</v>
      </c>
      <c r="B16" s="40"/>
      <c r="C16" s="78"/>
      <c r="D16" s="79"/>
      <c r="E16" s="79"/>
      <c r="F16" s="79"/>
      <c r="G16" s="79"/>
      <c r="H16" s="80"/>
      <c r="I16" s="81"/>
      <c r="J16" s="79"/>
      <c r="K16" s="79"/>
      <c r="L16" s="79"/>
      <c r="M16" s="79"/>
      <c r="N16" s="79"/>
      <c r="O16" s="79"/>
      <c r="P16" s="80"/>
      <c r="Q16" s="81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80"/>
    </row>
    <row r="17" spans="1:30">
      <c r="A17" s="32" t="s">
        <v>177</v>
      </c>
      <c r="B17" s="62" t="e">
        <f>#REF!</f>
        <v>#REF!</v>
      </c>
      <c r="C17" s="77" t="s">
        <v>136</v>
      </c>
      <c r="D17" s="22"/>
      <c r="E17" s="22" t="s">
        <v>136</v>
      </c>
      <c r="F17" s="22"/>
      <c r="G17" s="23" t="s">
        <v>136</v>
      </c>
      <c r="H17" s="27"/>
      <c r="I17" s="26"/>
      <c r="J17" s="22"/>
      <c r="K17" s="22"/>
      <c r="L17" s="22"/>
      <c r="M17" s="22"/>
      <c r="N17" s="22"/>
      <c r="O17" s="22"/>
      <c r="P17" s="33"/>
      <c r="Q17" s="26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33"/>
    </row>
    <row r="18" spans="1:30">
      <c r="A18" s="32" t="s">
        <v>176</v>
      </c>
      <c r="B18" s="62" t="e">
        <f>#REF!</f>
        <v>#REF!</v>
      </c>
      <c r="C18" s="77"/>
      <c r="D18" s="22"/>
      <c r="E18" s="22"/>
      <c r="F18" s="22"/>
      <c r="G18" s="23"/>
      <c r="H18" s="27"/>
      <c r="I18" s="26"/>
      <c r="J18" s="22"/>
      <c r="K18" s="22"/>
      <c r="L18" s="22"/>
      <c r="M18" s="22"/>
      <c r="N18" s="22"/>
      <c r="O18" s="22"/>
      <c r="P18" s="33"/>
      <c r="Q18" s="26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33"/>
    </row>
    <row r="19" spans="1:30">
      <c r="A19" s="32" t="s">
        <v>150</v>
      </c>
      <c r="B19" s="62" t="e">
        <f>#REF!</f>
        <v>#REF!</v>
      </c>
      <c r="C19" s="69"/>
      <c r="D19" s="70"/>
      <c r="E19" s="70"/>
      <c r="F19" s="70"/>
      <c r="G19" s="71"/>
      <c r="H19" s="72" t="s">
        <v>136</v>
      </c>
      <c r="I19" s="73"/>
      <c r="J19" s="70"/>
      <c r="K19" s="70"/>
      <c r="L19" s="70"/>
      <c r="M19" s="70"/>
      <c r="N19" s="70"/>
      <c r="O19" s="70"/>
      <c r="P19" s="74"/>
      <c r="Q19" s="73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4"/>
    </row>
    <row r="20" spans="1:30">
      <c r="A20" s="58" t="s">
        <v>34</v>
      </c>
      <c r="B20" s="59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9"/>
    </row>
    <row r="21" spans="1:30">
      <c r="A21" s="75" t="s">
        <v>36</v>
      </c>
      <c r="B21" s="76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8"/>
    </row>
    <row r="22" spans="1:30">
      <c r="A22" s="32" t="s">
        <v>20</v>
      </c>
      <c r="B22" s="40" t="e">
        <f>Fall_R1</f>
        <v>#REF!</v>
      </c>
      <c r="C22" s="63"/>
      <c r="D22" s="64"/>
      <c r="E22" s="64"/>
      <c r="F22" s="64"/>
      <c r="G22" s="65"/>
      <c r="H22" s="66"/>
      <c r="I22" s="67"/>
      <c r="J22" s="64"/>
      <c r="K22" s="64"/>
      <c r="L22" s="64"/>
      <c r="M22" s="64"/>
      <c r="N22" s="64"/>
      <c r="O22" s="64"/>
      <c r="P22" s="68"/>
      <c r="Q22" s="67" t="s">
        <v>136</v>
      </c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8"/>
    </row>
    <row r="23" spans="1:30">
      <c r="A23" s="32" t="s">
        <v>21</v>
      </c>
      <c r="B23" s="40" t="e">
        <f>Fall_R2</f>
        <v>#REF!</v>
      </c>
      <c r="C23" s="77"/>
      <c r="D23" s="22"/>
      <c r="E23" s="22"/>
      <c r="F23" s="22"/>
      <c r="G23" s="23"/>
      <c r="H23" s="27"/>
      <c r="I23" s="26"/>
      <c r="J23" s="22"/>
      <c r="K23" s="22"/>
      <c r="L23" s="22"/>
      <c r="M23" s="22"/>
      <c r="N23" s="22"/>
      <c r="O23" s="22"/>
      <c r="P23" s="33"/>
      <c r="Q23" s="26"/>
      <c r="R23" s="22" t="s">
        <v>136</v>
      </c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33"/>
    </row>
    <row r="24" spans="1:30">
      <c r="A24" s="32" t="s">
        <v>22</v>
      </c>
      <c r="B24" s="40" t="e">
        <f>Fall_R3</f>
        <v>#REF!</v>
      </c>
      <c r="C24" s="77"/>
      <c r="D24" s="22"/>
      <c r="E24" s="22"/>
      <c r="F24" s="22"/>
      <c r="G24" s="23"/>
      <c r="H24" s="27"/>
      <c r="I24" s="26"/>
      <c r="J24" s="22"/>
      <c r="K24" s="22"/>
      <c r="L24" s="22"/>
      <c r="M24" s="22"/>
      <c r="N24" s="22"/>
      <c r="O24" s="22"/>
      <c r="P24" s="33"/>
      <c r="Q24" s="26"/>
      <c r="R24" s="22"/>
      <c r="S24" s="22" t="s">
        <v>136</v>
      </c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33"/>
    </row>
    <row r="25" spans="1:30">
      <c r="A25" s="32" t="s">
        <v>23</v>
      </c>
      <c r="B25" s="40" t="e">
        <f>Fall_R4</f>
        <v>#REF!</v>
      </c>
      <c r="C25" s="77"/>
      <c r="D25" s="22"/>
      <c r="E25" s="22"/>
      <c r="F25" s="22"/>
      <c r="G25" s="23"/>
      <c r="H25" s="27"/>
      <c r="I25" s="26"/>
      <c r="J25" s="22"/>
      <c r="K25" s="22"/>
      <c r="L25" s="22"/>
      <c r="M25" s="22"/>
      <c r="N25" s="22"/>
      <c r="O25" s="22"/>
      <c r="P25" s="33"/>
      <c r="Q25" s="26"/>
      <c r="R25" s="22"/>
      <c r="S25" s="22"/>
      <c r="T25" s="22" t="s">
        <v>136</v>
      </c>
      <c r="U25" s="22"/>
      <c r="V25" s="22"/>
      <c r="W25" s="22"/>
      <c r="X25" s="22"/>
      <c r="Y25" s="22"/>
      <c r="Z25" s="22"/>
      <c r="AA25" s="22"/>
      <c r="AB25" s="22"/>
      <c r="AC25" s="22"/>
      <c r="AD25" s="33"/>
    </row>
    <row r="26" spans="1:30">
      <c r="A26" s="32" t="s">
        <v>24</v>
      </c>
      <c r="B26" s="40" t="e">
        <f>Spring_r1</f>
        <v>#REF!</v>
      </c>
      <c r="C26" s="77"/>
      <c r="D26" s="22"/>
      <c r="E26" s="22"/>
      <c r="F26" s="22"/>
      <c r="G26" s="23"/>
      <c r="H26" s="27"/>
      <c r="I26" s="26"/>
      <c r="J26" s="22"/>
      <c r="K26" s="22"/>
      <c r="L26" s="22"/>
      <c r="M26" s="22"/>
      <c r="N26" s="22"/>
      <c r="O26" s="22"/>
      <c r="P26" s="33"/>
      <c r="Q26" s="26"/>
      <c r="R26" s="22"/>
      <c r="S26" s="22"/>
      <c r="T26" s="22"/>
      <c r="U26" s="22" t="s">
        <v>136</v>
      </c>
      <c r="V26" s="22"/>
      <c r="W26" s="22"/>
      <c r="X26" s="22"/>
      <c r="Y26" s="22"/>
      <c r="Z26" s="22"/>
      <c r="AA26" s="22"/>
      <c r="AB26" s="22"/>
      <c r="AC26" s="22"/>
      <c r="AD26" s="33"/>
    </row>
    <row r="27" spans="1:30">
      <c r="A27" s="32" t="s">
        <v>25</v>
      </c>
      <c r="B27" s="40" t="e">
        <f>Spring_r2</f>
        <v>#REF!</v>
      </c>
      <c r="C27" s="77"/>
      <c r="D27" s="22"/>
      <c r="E27" s="22"/>
      <c r="F27" s="22"/>
      <c r="G27" s="23"/>
      <c r="H27" s="27"/>
      <c r="I27" s="26"/>
      <c r="J27" s="22"/>
      <c r="K27" s="22"/>
      <c r="L27" s="22"/>
      <c r="M27" s="22"/>
      <c r="N27" s="22"/>
      <c r="O27" s="22"/>
      <c r="P27" s="33"/>
      <c r="Q27" s="26"/>
      <c r="R27" s="22"/>
      <c r="S27" s="22"/>
      <c r="T27" s="22"/>
      <c r="U27" s="22"/>
      <c r="V27" s="22" t="s">
        <v>136</v>
      </c>
      <c r="W27" s="22"/>
      <c r="X27" s="22"/>
      <c r="Y27" s="22"/>
      <c r="Z27" s="22"/>
      <c r="AA27" s="22"/>
      <c r="AB27" s="22"/>
      <c r="AC27" s="22"/>
      <c r="AD27" s="33"/>
    </row>
    <row r="28" spans="1:30">
      <c r="A28" s="32" t="s">
        <v>26</v>
      </c>
      <c r="B28" s="40" t="e">
        <f>Spring_r3</f>
        <v>#REF!</v>
      </c>
      <c r="C28" s="77"/>
      <c r="D28" s="22"/>
      <c r="E28" s="22"/>
      <c r="F28" s="22"/>
      <c r="G28" s="23"/>
      <c r="H28" s="27"/>
      <c r="I28" s="26"/>
      <c r="J28" s="22"/>
      <c r="K28" s="22"/>
      <c r="L28" s="22"/>
      <c r="M28" s="22"/>
      <c r="N28" s="22"/>
      <c r="O28" s="22"/>
      <c r="P28" s="33"/>
      <c r="Q28" s="26"/>
      <c r="R28" s="22"/>
      <c r="S28" s="22"/>
      <c r="T28" s="22"/>
      <c r="U28" s="22"/>
      <c r="V28" s="22"/>
      <c r="W28" s="22" t="s">
        <v>136</v>
      </c>
      <c r="X28" s="22"/>
      <c r="Y28" s="22"/>
      <c r="Z28" s="22"/>
      <c r="AA28" s="22"/>
      <c r="AB28" s="22"/>
      <c r="AC28" s="22"/>
      <c r="AD28" s="33"/>
    </row>
    <row r="29" spans="1:30">
      <c r="A29" s="32" t="s">
        <v>27</v>
      </c>
      <c r="B29" s="40" t="e">
        <f>Spring_r4</f>
        <v>#REF!</v>
      </c>
      <c r="C29" s="77"/>
      <c r="D29" s="22"/>
      <c r="E29" s="22"/>
      <c r="F29" s="22"/>
      <c r="G29" s="23"/>
      <c r="H29" s="27"/>
      <c r="I29" s="26"/>
      <c r="J29" s="22"/>
      <c r="K29" s="22"/>
      <c r="L29" s="22"/>
      <c r="M29" s="22"/>
      <c r="N29" s="22"/>
      <c r="O29" s="22"/>
      <c r="P29" s="33"/>
      <c r="Q29" s="26"/>
      <c r="R29" s="22"/>
      <c r="S29" s="22"/>
      <c r="T29" s="22"/>
      <c r="U29" s="22"/>
      <c r="V29" s="22"/>
      <c r="W29" s="22"/>
      <c r="X29" s="22" t="s">
        <v>136</v>
      </c>
      <c r="Y29" s="22"/>
      <c r="Z29" s="22"/>
      <c r="AA29" s="22"/>
      <c r="AB29" s="22"/>
      <c r="AC29" s="22"/>
      <c r="AD29" s="33"/>
    </row>
    <row r="30" spans="1:30">
      <c r="A30" s="32" t="s">
        <v>143</v>
      </c>
      <c r="B30" s="62" t="e">
        <f>#REF!</f>
        <v>#REF!</v>
      </c>
      <c r="C30" s="77"/>
      <c r="D30" s="22"/>
      <c r="E30" s="22"/>
      <c r="F30" s="22"/>
      <c r="I30" s="26"/>
      <c r="J30" s="22"/>
      <c r="K30" s="22" t="s">
        <v>136</v>
      </c>
      <c r="L30" s="22"/>
      <c r="M30" s="23" t="s">
        <v>15</v>
      </c>
      <c r="N30" s="27"/>
      <c r="O30" s="22"/>
      <c r="P30" s="33"/>
      <c r="Q30" s="26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33"/>
    </row>
    <row r="31" spans="1:30">
      <c r="A31" s="32" t="s">
        <v>178</v>
      </c>
      <c r="B31" s="62" t="e">
        <f>#REF!</f>
        <v>#REF!</v>
      </c>
      <c r="C31" s="77"/>
      <c r="D31" s="22"/>
      <c r="E31" s="22"/>
      <c r="F31" s="22"/>
      <c r="I31" s="26"/>
      <c r="J31" s="22"/>
      <c r="K31" s="22"/>
      <c r="L31" s="22" t="s">
        <v>136</v>
      </c>
      <c r="M31" s="23"/>
      <c r="N31" s="27" t="s">
        <v>15</v>
      </c>
      <c r="O31" s="22"/>
      <c r="P31" s="33"/>
      <c r="Q31" s="26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33"/>
    </row>
    <row r="32" spans="1:30">
      <c r="A32" s="32" t="s">
        <v>144</v>
      </c>
      <c r="B32" s="62" t="e">
        <f>#REF!</f>
        <v>#REF!</v>
      </c>
      <c r="C32" s="77"/>
      <c r="D32" s="22"/>
      <c r="E32" s="22"/>
      <c r="F32" s="22"/>
      <c r="G32" s="23" t="s">
        <v>136</v>
      </c>
      <c r="H32" s="27"/>
      <c r="I32" s="26"/>
      <c r="J32" s="22"/>
      <c r="K32" s="22"/>
      <c r="L32" s="22"/>
      <c r="M32" s="22"/>
      <c r="N32" s="22"/>
      <c r="O32" s="22"/>
      <c r="P32" s="33"/>
      <c r="Q32" s="26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33"/>
    </row>
    <row r="33" spans="1:30" ht="13.5" customHeight="1">
      <c r="A33" s="32" t="s">
        <v>145</v>
      </c>
      <c r="B33" s="62" t="e">
        <f>#REF!</f>
        <v>#REF!</v>
      </c>
      <c r="C33" s="69"/>
      <c r="D33" s="70"/>
      <c r="E33" s="70"/>
      <c r="F33" s="70"/>
      <c r="G33" s="71"/>
      <c r="H33" s="72" t="s">
        <v>136</v>
      </c>
      <c r="I33" s="73"/>
      <c r="J33" s="70"/>
      <c r="K33" s="70"/>
      <c r="L33" s="70"/>
      <c r="M33" s="70"/>
      <c r="N33" s="70"/>
      <c r="O33" s="70"/>
      <c r="P33" s="74"/>
      <c r="Q33" s="73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4"/>
    </row>
    <row r="34" spans="1:30">
      <c r="A34" s="75" t="s">
        <v>37</v>
      </c>
      <c r="B34" s="76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8"/>
    </row>
    <row r="35" spans="1:30">
      <c r="A35" s="32" t="s">
        <v>177</v>
      </c>
      <c r="B35" s="62" t="e">
        <f>#REF!</f>
        <v>#REF!</v>
      </c>
      <c r="C35" s="63" t="s">
        <v>136</v>
      </c>
      <c r="D35" s="64"/>
      <c r="E35" s="64" t="s">
        <v>136</v>
      </c>
      <c r="F35" s="64"/>
      <c r="G35" s="65" t="s">
        <v>136</v>
      </c>
      <c r="H35" s="66"/>
      <c r="I35" s="67"/>
      <c r="J35" s="64"/>
      <c r="K35" s="64"/>
      <c r="L35" s="64"/>
      <c r="M35" s="64"/>
      <c r="N35" s="64"/>
      <c r="O35" s="64"/>
      <c r="P35" s="68"/>
      <c r="Q35" s="67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8"/>
    </row>
    <row r="36" spans="1:30">
      <c r="A36" s="32" t="s">
        <v>107</v>
      </c>
      <c r="B36" s="62" t="e">
        <f>#REF!</f>
        <v>#REF!</v>
      </c>
      <c r="C36" s="69"/>
      <c r="D36" s="70" t="s">
        <v>136</v>
      </c>
      <c r="E36" s="70"/>
      <c r="F36" s="70" t="s">
        <v>136</v>
      </c>
      <c r="G36" s="70"/>
      <c r="H36" s="72" t="s">
        <v>136</v>
      </c>
      <c r="I36" s="82"/>
      <c r="J36" s="70"/>
      <c r="K36" s="70"/>
      <c r="L36" s="70"/>
      <c r="M36" s="70"/>
      <c r="N36" s="70"/>
      <c r="O36" s="70"/>
      <c r="P36" s="74"/>
      <c r="Q36" s="73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4"/>
    </row>
    <row r="37" spans="1:30">
      <c r="A37" s="75" t="s">
        <v>38</v>
      </c>
      <c r="B37" s="76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8"/>
    </row>
    <row r="38" spans="1:30">
      <c r="A38" s="32" t="s">
        <v>18</v>
      </c>
      <c r="B38" s="62" t="e">
        <f>#REF!</f>
        <v>#REF!</v>
      </c>
      <c r="C38" s="63"/>
      <c r="D38" s="64"/>
      <c r="E38" s="64"/>
      <c r="F38" s="64"/>
      <c r="G38" s="65"/>
      <c r="H38" s="68"/>
      <c r="I38" s="83" t="s">
        <v>136</v>
      </c>
      <c r="J38" s="64"/>
      <c r="K38" s="64"/>
      <c r="L38" s="64"/>
      <c r="M38" s="64"/>
      <c r="N38" s="64"/>
      <c r="O38" s="64"/>
      <c r="P38" s="68"/>
      <c r="Q38" s="67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8"/>
    </row>
    <row r="39" spans="1:30">
      <c r="A39" s="32" t="s">
        <v>19</v>
      </c>
      <c r="B39" s="62" t="e">
        <f>#REF!</f>
        <v>#REF!</v>
      </c>
      <c r="C39" s="77"/>
      <c r="D39" s="22"/>
      <c r="E39" s="22"/>
      <c r="F39" s="22"/>
      <c r="G39" s="23"/>
      <c r="H39" s="33"/>
      <c r="I39" s="34"/>
      <c r="J39" s="22" t="s">
        <v>136</v>
      </c>
      <c r="K39" s="22"/>
      <c r="L39" s="22"/>
      <c r="M39" s="22"/>
      <c r="N39" s="22"/>
      <c r="O39" s="22"/>
      <c r="P39" s="33"/>
      <c r="Q39" s="26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33"/>
    </row>
    <row r="40" spans="1:30">
      <c r="A40" s="32" t="s">
        <v>179</v>
      </c>
      <c r="B40" s="62" t="e">
        <f>#REF!</f>
        <v>#REF!</v>
      </c>
      <c r="C40" s="77"/>
      <c r="D40" s="22"/>
      <c r="E40" s="22"/>
      <c r="F40" s="22"/>
      <c r="G40" s="23"/>
      <c r="H40" s="27"/>
      <c r="I40" s="26"/>
      <c r="J40" s="22"/>
      <c r="K40" s="23" t="s">
        <v>136</v>
      </c>
      <c r="L40" s="23"/>
      <c r="M40" s="23"/>
      <c r="N40" s="23"/>
      <c r="O40" s="22" t="s">
        <v>136</v>
      </c>
      <c r="P40" s="33"/>
      <c r="Q40" s="26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33"/>
    </row>
    <row r="41" spans="1:30">
      <c r="A41" s="32" t="s">
        <v>180</v>
      </c>
      <c r="B41" s="62" t="e">
        <f>#REF!</f>
        <v>#REF!</v>
      </c>
      <c r="C41" s="69"/>
      <c r="D41" s="70"/>
      <c r="E41" s="70"/>
      <c r="F41" s="70"/>
      <c r="G41" s="71"/>
      <c r="H41" s="72"/>
      <c r="I41" s="73"/>
      <c r="J41" s="70"/>
      <c r="K41" s="71"/>
      <c r="L41" s="71" t="s">
        <v>136</v>
      </c>
      <c r="M41" s="71"/>
      <c r="N41" s="71"/>
      <c r="O41" s="70"/>
      <c r="P41" s="74" t="s">
        <v>136</v>
      </c>
      <c r="Q41" s="73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4"/>
    </row>
    <row r="42" spans="1:30">
      <c r="A42" s="75" t="s">
        <v>39</v>
      </c>
      <c r="B42" s="76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8"/>
    </row>
    <row r="43" spans="1:30">
      <c r="A43" s="32" t="s">
        <v>149</v>
      </c>
      <c r="B43" s="62" t="e">
        <f>#REF!</f>
        <v>#REF!</v>
      </c>
      <c r="C43" s="63"/>
      <c r="D43" s="64"/>
      <c r="E43" s="64"/>
      <c r="F43" s="64"/>
      <c r="G43" s="65" t="s">
        <v>136</v>
      </c>
      <c r="H43" s="66"/>
      <c r="I43" s="67"/>
      <c r="J43" s="64"/>
      <c r="K43" s="64"/>
      <c r="L43" s="64"/>
      <c r="M43" s="64"/>
      <c r="N43" s="64"/>
      <c r="O43" s="64"/>
      <c r="P43" s="68"/>
      <c r="Q43" s="67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8"/>
    </row>
    <row r="44" spans="1:30">
      <c r="A44" s="32" t="s">
        <v>150</v>
      </c>
      <c r="B44" s="62" t="e">
        <f>#REF!</f>
        <v>#REF!</v>
      </c>
      <c r="C44" s="69"/>
      <c r="D44" s="70"/>
      <c r="E44" s="70"/>
      <c r="F44" s="70"/>
      <c r="G44" s="71"/>
      <c r="H44" s="72" t="s">
        <v>136</v>
      </c>
      <c r="I44" s="73"/>
      <c r="J44" s="70"/>
      <c r="K44" s="70"/>
      <c r="L44" s="70"/>
      <c r="M44" s="70"/>
      <c r="N44" s="70"/>
      <c r="O44" s="70"/>
      <c r="P44" s="74"/>
      <c r="Q44" s="73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4"/>
    </row>
    <row r="45" spans="1:30">
      <c r="A45" s="75" t="s">
        <v>40</v>
      </c>
      <c r="B45" s="76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8"/>
    </row>
    <row r="46" spans="1:30">
      <c r="A46" s="32" t="s">
        <v>128</v>
      </c>
      <c r="B46" s="40" t="e">
        <f>Fall_EM</f>
        <v>#REF!</v>
      </c>
      <c r="C46" s="63"/>
      <c r="D46" s="64"/>
      <c r="E46" s="64"/>
      <c r="F46" s="64"/>
      <c r="G46" s="65"/>
      <c r="H46" s="66"/>
      <c r="I46" s="67"/>
      <c r="J46" s="64"/>
      <c r="K46" s="64"/>
      <c r="L46" s="64"/>
      <c r="M46" s="64"/>
      <c r="N46" s="64"/>
      <c r="O46" s="64"/>
      <c r="P46" s="68"/>
      <c r="Q46" s="67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 t="s">
        <v>136</v>
      </c>
      <c r="AD46" s="68"/>
    </row>
    <row r="47" spans="1:30">
      <c r="A47" s="32" t="s">
        <v>146</v>
      </c>
      <c r="B47" s="40" t="e">
        <f>Fall_EM</f>
        <v>#REF!</v>
      </c>
      <c r="C47" s="69"/>
      <c r="D47" s="70"/>
      <c r="E47" s="70"/>
      <c r="F47" s="70"/>
      <c r="G47" s="71"/>
      <c r="H47" s="72"/>
      <c r="I47" s="73"/>
      <c r="J47" s="70"/>
      <c r="K47" s="70"/>
      <c r="L47" s="70"/>
      <c r="M47" s="70"/>
      <c r="N47" s="70"/>
      <c r="O47" s="70"/>
      <c r="P47" s="74"/>
      <c r="Q47" s="73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4" t="s">
        <v>136</v>
      </c>
    </row>
    <row r="48" spans="1:30">
      <c r="A48" s="58" t="s">
        <v>41</v>
      </c>
      <c r="B48" s="59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9"/>
    </row>
    <row r="49" spans="1:30">
      <c r="A49" s="61" t="s">
        <v>42</v>
      </c>
      <c r="B49" s="40"/>
      <c r="C49" s="78"/>
      <c r="D49" s="79"/>
      <c r="E49" s="79"/>
      <c r="F49" s="79"/>
      <c r="G49" s="79"/>
      <c r="H49" s="80"/>
      <c r="I49" s="81"/>
      <c r="J49" s="79"/>
      <c r="K49" s="79"/>
      <c r="L49" s="79"/>
      <c r="M49" s="79"/>
      <c r="N49" s="79"/>
      <c r="O49" s="79"/>
      <c r="P49" s="80"/>
      <c r="Q49" s="81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80"/>
    </row>
    <row r="50" spans="1:30">
      <c r="A50" s="32" t="s">
        <v>181</v>
      </c>
      <c r="B50" s="62" t="e">
        <f>#REF!</f>
        <v>#REF!</v>
      </c>
      <c r="C50" s="77" t="s">
        <v>136</v>
      </c>
      <c r="D50" s="22"/>
      <c r="E50" s="22"/>
      <c r="F50" s="22"/>
      <c r="G50" s="22" t="s">
        <v>136</v>
      </c>
      <c r="H50" s="33"/>
      <c r="I50" s="26"/>
      <c r="J50" s="22"/>
      <c r="K50" s="22"/>
      <c r="L50" s="22"/>
      <c r="M50" s="22"/>
      <c r="N50" s="22"/>
      <c r="O50" s="22"/>
      <c r="P50" s="33"/>
      <c r="Q50" s="26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33"/>
    </row>
    <row r="51" spans="1:30">
      <c r="A51" s="32" t="s">
        <v>182</v>
      </c>
      <c r="B51" s="62" t="e">
        <f>#REF!</f>
        <v>#REF!</v>
      </c>
      <c r="C51" s="77"/>
      <c r="D51" s="22" t="s">
        <v>136</v>
      </c>
      <c r="E51" s="22"/>
      <c r="F51" s="22"/>
      <c r="G51" s="22"/>
      <c r="H51" s="33" t="s">
        <v>136</v>
      </c>
      <c r="I51" s="26"/>
      <c r="J51" s="22"/>
      <c r="K51" s="22"/>
      <c r="L51" s="22"/>
      <c r="M51" s="22"/>
      <c r="N51" s="22"/>
      <c r="O51" s="22"/>
      <c r="P51" s="33"/>
      <c r="Q51" s="26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33"/>
    </row>
    <row r="52" spans="1:30">
      <c r="A52" s="32" t="s">
        <v>94</v>
      </c>
      <c r="B52" s="62" t="e">
        <f>#REF!</f>
        <v>#REF!</v>
      </c>
      <c r="C52" s="77"/>
      <c r="D52" s="22"/>
      <c r="E52" s="22" t="s">
        <v>136</v>
      </c>
      <c r="F52" s="22"/>
      <c r="G52" s="23"/>
      <c r="H52" s="27"/>
      <c r="I52" s="26"/>
      <c r="J52" s="22"/>
      <c r="K52" s="22"/>
      <c r="L52" s="22"/>
      <c r="M52" s="22"/>
      <c r="N52" s="22"/>
      <c r="O52" s="22"/>
      <c r="P52" s="33"/>
      <c r="Q52" s="26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33"/>
    </row>
    <row r="53" spans="1:30">
      <c r="A53" s="32" t="s">
        <v>95</v>
      </c>
      <c r="B53" s="62" t="e">
        <f>#REF!</f>
        <v>#REF!</v>
      </c>
      <c r="C53" s="69"/>
      <c r="D53" s="70"/>
      <c r="E53" s="70"/>
      <c r="F53" s="70" t="s">
        <v>136</v>
      </c>
      <c r="G53" s="71"/>
      <c r="H53" s="72"/>
      <c r="I53" s="73"/>
      <c r="J53" s="70"/>
      <c r="K53" s="70"/>
      <c r="L53" s="70"/>
      <c r="M53" s="70"/>
      <c r="N53" s="70"/>
      <c r="O53" s="70"/>
      <c r="P53" s="74"/>
      <c r="Q53" s="73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4"/>
    </row>
    <row r="54" spans="1:30">
      <c r="A54" s="75" t="s">
        <v>35</v>
      </c>
      <c r="B54" s="76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8"/>
    </row>
    <row r="55" spans="1:30">
      <c r="A55" s="32" t="s">
        <v>183</v>
      </c>
      <c r="B55" s="62" t="e">
        <f>#REF!</f>
        <v>#REF!</v>
      </c>
      <c r="C55" s="63"/>
      <c r="D55" s="64"/>
      <c r="E55" s="64"/>
      <c r="F55" s="64"/>
      <c r="G55" s="65"/>
      <c r="H55" s="66"/>
      <c r="I55" s="67" t="s">
        <v>136</v>
      </c>
      <c r="J55" s="64"/>
      <c r="K55" s="64"/>
      <c r="L55" s="64"/>
      <c r="M55" s="64"/>
      <c r="N55" s="64"/>
      <c r="O55" s="64"/>
      <c r="P55" s="68"/>
      <c r="Q55" s="67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8"/>
    </row>
    <row r="56" spans="1:30">
      <c r="A56" s="32" t="s">
        <v>184</v>
      </c>
      <c r="B56" s="62" t="e">
        <f>#REF!</f>
        <v>#REF!</v>
      </c>
      <c r="C56" s="77"/>
      <c r="D56" s="22"/>
      <c r="E56" s="22"/>
      <c r="F56" s="22"/>
      <c r="G56" s="23"/>
      <c r="H56" s="27"/>
      <c r="I56" s="26"/>
      <c r="J56" s="22" t="s">
        <v>136</v>
      </c>
      <c r="K56" s="22"/>
      <c r="L56" s="22"/>
      <c r="M56" s="22"/>
      <c r="N56" s="22"/>
      <c r="O56" s="22"/>
      <c r="P56" s="33"/>
      <c r="Q56" s="26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33"/>
    </row>
    <row r="57" spans="1:30">
      <c r="A57" s="32" t="s">
        <v>185</v>
      </c>
      <c r="B57" s="62" t="e">
        <f>#REF!</f>
        <v>#REF!</v>
      </c>
      <c r="C57" s="77"/>
      <c r="D57" s="22"/>
      <c r="E57" s="22"/>
      <c r="F57" s="22"/>
      <c r="G57" s="23"/>
      <c r="H57" s="27"/>
      <c r="I57" s="26"/>
      <c r="J57" s="22"/>
      <c r="K57" s="22" t="s">
        <v>136</v>
      </c>
      <c r="L57" s="22"/>
      <c r="M57" s="22"/>
      <c r="N57" s="22"/>
      <c r="O57" s="22"/>
      <c r="P57" s="33"/>
      <c r="Q57" s="26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33"/>
    </row>
    <row r="58" spans="1:30">
      <c r="A58" s="32" t="s">
        <v>186</v>
      </c>
      <c r="B58" s="62" t="e">
        <f>#REF!</f>
        <v>#REF!</v>
      </c>
      <c r="C58" s="77"/>
      <c r="D58" s="22"/>
      <c r="E58" s="22"/>
      <c r="F58" s="22"/>
      <c r="G58" s="23"/>
      <c r="H58" s="27"/>
      <c r="I58" s="26"/>
      <c r="J58" s="22"/>
      <c r="K58" s="22"/>
      <c r="L58" s="22" t="s">
        <v>136</v>
      </c>
      <c r="M58" s="22"/>
      <c r="N58" s="22"/>
      <c r="O58" s="22"/>
      <c r="P58" s="33"/>
      <c r="Q58" s="26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33"/>
    </row>
    <row r="59" spans="1:30">
      <c r="A59" s="75" t="s">
        <v>43</v>
      </c>
      <c r="B59" s="76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8"/>
    </row>
    <row r="60" spans="1:30">
      <c r="A60" s="32" t="s">
        <v>106</v>
      </c>
      <c r="B60" s="84" t="e">
        <f>#REF!</f>
        <v>#REF!</v>
      </c>
      <c r="C60" s="77" t="s">
        <v>136</v>
      </c>
      <c r="D60" s="22"/>
      <c r="E60" s="22" t="s">
        <v>136</v>
      </c>
      <c r="F60" s="22"/>
      <c r="G60" s="23"/>
      <c r="H60" s="27"/>
      <c r="I60" s="26"/>
      <c r="J60" s="22"/>
      <c r="K60" s="22"/>
      <c r="L60" s="22"/>
      <c r="M60" s="22"/>
      <c r="N60" s="22"/>
      <c r="O60" s="22"/>
      <c r="P60" s="33"/>
      <c r="Q60" s="26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33"/>
    </row>
    <row r="61" spans="1:30">
      <c r="A61" s="32" t="s">
        <v>107</v>
      </c>
      <c r="B61" s="84" t="e">
        <f>#REF!</f>
        <v>#REF!</v>
      </c>
      <c r="C61" s="77"/>
      <c r="D61" s="22" t="s">
        <v>136</v>
      </c>
      <c r="E61" s="22"/>
      <c r="F61" s="22" t="s">
        <v>136</v>
      </c>
      <c r="G61" s="22"/>
      <c r="H61" s="27"/>
      <c r="I61" s="26"/>
      <c r="J61" s="22"/>
      <c r="K61" s="22"/>
      <c r="L61" s="22"/>
      <c r="M61" s="22"/>
      <c r="N61" s="22"/>
      <c r="O61" s="22"/>
      <c r="P61" s="33"/>
      <c r="Q61" s="26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33"/>
    </row>
    <row r="62" spans="1:30">
      <c r="A62" s="32" t="s">
        <v>149</v>
      </c>
      <c r="B62" s="40" t="e">
        <f>#REF!</f>
        <v>#REF!</v>
      </c>
      <c r="C62" s="77"/>
      <c r="D62" s="22"/>
      <c r="E62" s="22"/>
      <c r="F62" s="22"/>
      <c r="G62" s="23" t="s">
        <v>136</v>
      </c>
      <c r="H62" s="27"/>
      <c r="I62" s="26"/>
      <c r="J62" s="22"/>
      <c r="K62" s="22"/>
      <c r="L62" s="22"/>
      <c r="M62" s="22"/>
      <c r="N62" s="22"/>
      <c r="O62" s="22"/>
      <c r="P62" s="33"/>
      <c r="Q62" s="26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33"/>
    </row>
    <row r="63" spans="1:30">
      <c r="A63" s="32" t="s">
        <v>150</v>
      </c>
      <c r="B63" s="40" t="e">
        <f>#REF!</f>
        <v>#REF!</v>
      </c>
      <c r="C63" s="69"/>
      <c r="D63" s="70"/>
      <c r="E63" s="70"/>
      <c r="F63" s="70"/>
      <c r="G63" s="22"/>
      <c r="H63" s="27" t="s">
        <v>136</v>
      </c>
      <c r="I63" s="26"/>
      <c r="J63" s="22"/>
      <c r="K63" s="22"/>
      <c r="L63" s="22"/>
      <c r="M63" s="22"/>
      <c r="N63" s="22"/>
      <c r="O63" s="22"/>
      <c r="P63" s="33"/>
      <c r="Q63" s="26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33"/>
    </row>
    <row r="64" spans="1:30">
      <c r="A64" s="75" t="s">
        <v>187</v>
      </c>
      <c r="B64" s="76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8"/>
    </row>
    <row r="65" spans="1:30">
      <c r="A65" s="32" t="s">
        <v>188</v>
      </c>
      <c r="B65" s="62" t="e">
        <f>#REF!</f>
        <v>#REF!</v>
      </c>
      <c r="C65" s="63" t="s">
        <v>136</v>
      </c>
      <c r="D65" s="64"/>
      <c r="E65" s="64"/>
      <c r="F65" s="64"/>
      <c r="G65" s="23" t="s">
        <v>136</v>
      </c>
      <c r="H65" s="27"/>
      <c r="I65" s="26"/>
      <c r="J65" s="22"/>
      <c r="K65" s="22"/>
      <c r="L65" s="22"/>
      <c r="M65" s="22"/>
      <c r="N65" s="22"/>
      <c r="O65" s="22"/>
      <c r="P65" s="33"/>
      <c r="Q65" s="26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33"/>
    </row>
    <row r="66" spans="1:30">
      <c r="A66" s="32" t="s">
        <v>189</v>
      </c>
      <c r="B66" s="62" t="e">
        <f>#REF!</f>
        <v>#REF!</v>
      </c>
      <c r="C66" s="69"/>
      <c r="D66" s="22" t="s">
        <v>136</v>
      </c>
      <c r="E66" s="22"/>
      <c r="F66" s="22"/>
      <c r="G66" s="23"/>
      <c r="H66" s="27" t="s">
        <v>136</v>
      </c>
      <c r="I66" s="26"/>
      <c r="J66" s="22"/>
      <c r="K66" s="22"/>
      <c r="L66" s="22"/>
      <c r="M66" s="22"/>
      <c r="N66" s="22"/>
      <c r="O66" s="22"/>
      <c r="P66" s="33"/>
      <c r="Q66" s="26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33"/>
    </row>
    <row r="67" spans="1:30">
      <c r="A67" s="75" t="s">
        <v>45</v>
      </c>
      <c r="B67" s="76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8"/>
    </row>
    <row r="68" spans="1:30">
      <c r="A68" s="32" t="s">
        <v>125</v>
      </c>
      <c r="B68" s="40" t="e">
        <f>Fall_M1</f>
        <v>#REF!</v>
      </c>
      <c r="C68" s="63"/>
      <c r="D68" s="22"/>
      <c r="E68" s="22"/>
      <c r="F68" s="22"/>
      <c r="G68" s="23"/>
      <c r="H68" s="27"/>
      <c r="I68" s="26"/>
      <c r="J68" s="22"/>
      <c r="K68" s="22"/>
      <c r="L68" s="22"/>
      <c r="M68" s="22"/>
      <c r="N68" s="22"/>
      <c r="O68" s="22"/>
      <c r="P68" s="33"/>
      <c r="Q68" s="26"/>
      <c r="R68" s="22"/>
      <c r="S68" s="22"/>
      <c r="T68" s="22"/>
      <c r="U68" s="22"/>
      <c r="V68" s="22"/>
      <c r="W68" s="22"/>
      <c r="X68" s="22"/>
      <c r="Y68" s="22" t="s">
        <v>136</v>
      </c>
      <c r="Z68" s="22"/>
      <c r="AA68" s="22"/>
      <c r="AB68" s="22"/>
      <c r="AC68" s="22"/>
      <c r="AD68" s="33"/>
    </row>
    <row r="69" spans="1:30">
      <c r="A69" s="32" t="s">
        <v>126</v>
      </c>
      <c r="B69" s="40" t="e">
        <f>Fall_M2</f>
        <v>#REF!</v>
      </c>
      <c r="C69" s="77"/>
      <c r="D69" s="22"/>
      <c r="E69" s="22"/>
      <c r="F69" s="22"/>
      <c r="G69" s="23"/>
      <c r="H69" s="27"/>
      <c r="I69" s="26"/>
      <c r="J69" s="22"/>
      <c r="K69" s="22"/>
      <c r="L69" s="22"/>
      <c r="M69" s="22"/>
      <c r="N69" s="22"/>
      <c r="O69" s="22"/>
      <c r="P69" s="33"/>
      <c r="Q69" s="26"/>
      <c r="R69" s="22"/>
      <c r="S69" s="22"/>
      <c r="T69" s="22"/>
      <c r="U69" s="22"/>
      <c r="V69" s="22"/>
      <c r="W69" s="22"/>
      <c r="X69" s="22"/>
      <c r="Y69" s="22"/>
      <c r="Z69" s="22" t="s">
        <v>136</v>
      </c>
      <c r="AA69" s="22"/>
      <c r="AB69" s="22"/>
      <c r="AC69" s="22"/>
      <c r="AD69" s="33"/>
    </row>
    <row r="70" spans="1:30">
      <c r="A70" s="32" t="s">
        <v>151</v>
      </c>
      <c r="B70" s="40" t="e">
        <f>Spring_M1</f>
        <v>#REF!</v>
      </c>
      <c r="C70" s="77"/>
      <c r="D70" s="22"/>
      <c r="E70" s="22"/>
      <c r="F70" s="22"/>
      <c r="G70" s="23"/>
      <c r="H70" s="27"/>
      <c r="I70" s="26"/>
      <c r="J70" s="22"/>
      <c r="K70" s="22"/>
      <c r="L70" s="22"/>
      <c r="M70" s="22"/>
      <c r="N70" s="22"/>
      <c r="O70" s="22"/>
      <c r="P70" s="33"/>
      <c r="Q70" s="26"/>
      <c r="R70" s="22"/>
      <c r="S70" s="22"/>
      <c r="T70" s="22"/>
      <c r="U70" s="22"/>
      <c r="V70" s="22"/>
      <c r="W70" s="22"/>
      <c r="X70" s="22"/>
      <c r="Y70" s="22"/>
      <c r="Z70" s="22"/>
      <c r="AA70" s="85" t="s">
        <v>136</v>
      </c>
      <c r="AB70" s="22"/>
      <c r="AC70" s="22"/>
      <c r="AD70" s="33"/>
    </row>
    <row r="71" spans="1:30" ht="15" thickBot="1">
      <c r="A71" s="38" t="s">
        <v>127</v>
      </c>
      <c r="B71" s="86" t="e">
        <f>Spring_M2</f>
        <v>#REF!</v>
      </c>
      <c r="C71" s="87"/>
      <c r="D71" s="88"/>
      <c r="E71" s="88"/>
      <c r="F71" s="88"/>
      <c r="G71" s="89"/>
      <c r="H71" s="90"/>
      <c r="I71" s="91"/>
      <c r="J71" s="88"/>
      <c r="K71" s="88"/>
      <c r="L71" s="88"/>
      <c r="M71" s="88"/>
      <c r="N71" s="88"/>
      <c r="O71" s="88"/>
      <c r="P71" s="92"/>
      <c r="Q71" s="91"/>
      <c r="R71" s="88"/>
      <c r="S71" s="88"/>
      <c r="T71" s="88"/>
      <c r="U71" s="88"/>
      <c r="V71" s="88"/>
      <c r="W71" s="88"/>
      <c r="X71" s="88"/>
      <c r="Y71" s="88"/>
      <c r="Z71" s="88"/>
      <c r="AA71" s="88"/>
      <c r="AB71" s="93" t="s">
        <v>136</v>
      </c>
      <c r="AC71" s="88"/>
      <c r="AD71" s="92"/>
    </row>
    <row r="72" spans="1:30">
      <c r="B72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</row>
    <row r="73" spans="1:30">
      <c r="B73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</row>
    <row r="74" spans="1:30">
      <c r="B74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</row>
    <row r="75" spans="1:30">
      <c r="B75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</row>
    <row r="76" spans="1:30">
      <c r="B76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</row>
    <row r="77" spans="1:30">
      <c r="B77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</row>
    <row r="78" spans="1:30">
      <c r="B78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</row>
    <row r="79" spans="1:30">
      <c r="B79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</row>
    <row r="80" spans="1:30">
      <c r="B80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</row>
    <row r="81" spans="2:30">
      <c r="B8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</row>
    <row r="82" spans="2:30">
      <c r="B82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</row>
    <row r="83" spans="2:30">
      <c r="B83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</row>
    <row r="84" spans="2:30">
      <c r="B84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</row>
    <row r="85" spans="2:30">
      <c r="B85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</row>
    <row r="86" spans="2:30">
      <c r="B86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</row>
    <row r="87" spans="2:30">
      <c r="B87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</row>
    <row r="88" spans="2:30">
      <c r="B88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</row>
    <row r="89" spans="2:30">
      <c r="B89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</row>
    <row r="90" spans="2:30">
      <c r="B90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</row>
    <row r="91" spans="2:30">
      <c r="B9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</row>
    <row r="92" spans="2:30">
      <c r="B92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</row>
    <row r="93" spans="2:30">
      <c r="B93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</row>
    <row r="94" spans="2:30">
      <c r="B94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</row>
    <row r="95" spans="2:30">
      <c r="B95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</row>
    <row r="96" spans="2:30">
      <c r="B96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</row>
    <row r="97" spans="2:30">
      <c r="B97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</row>
    <row r="98" spans="2:30">
      <c r="B98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</row>
    <row r="99" spans="2:30">
      <c r="B99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</row>
    <row r="100" spans="2:30">
      <c r="B10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</row>
    <row r="101" spans="2:30">
      <c r="B10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</row>
    <row r="102" spans="2:30">
      <c r="B102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</row>
    <row r="103" spans="2:30">
      <c r="B103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</row>
    <row r="104" spans="2:30">
      <c r="B104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</row>
    <row r="105" spans="2:30">
      <c r="B105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</row>
    <row r="106" spans="2:30">
      <c r="B106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</row>
    <row r="107" spans="2:30">
      <c r="B107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</row>
    <row r="108" spans="2:30">
      <c r="B108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</row>
    <row r="109" spans="2:30">
      <c r="B109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</row>
    <row r="110" spans="2:30">
      <c r="B110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</row>
    <row r="111" spans="2:30">
      <c r="B11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</row>
    <row r="112" spans="2:30">
      <c r="B112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</row>
    <row r="113" spans="2:30">
      <c r="B113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</row>
    <row r="114" spans="2:30">
      <c r="B114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</row>
    <row r="115" spans="2:30">
      <c r="B115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</row>
    <row r="116" spans="2:30">
      <c r="B116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</row>
    <row r="117" spans="2:30">
      <c r="B117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</row>
    <row r="118" spans="2:30">
      <c r="B118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</row>
    <row r="119" spans="2:30">
      <c r="B119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</row>
    <row r="120" spans="2:30">
      <c r="B120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</row>
    <row r="121" spans="2:30">
      <c r="B12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</row>
    <row r="122" spans="2:30">
      <c r="B122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</row>
    <row r="123" spans="2:30">
      <c r="B123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</row>
    <row r="124" spans="2:30">
      <c r="B124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</row>
    <row r="125" spans="2:30">
      <c r="B125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</row>
    <row r="126" spans="2:30">
      <c r="B126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</row>
    <row r="127" spans="2:30">
      <c r="B127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</row>
    <row r="128" spans="2:30">
      <c r="B128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</row>
    <row r="129" spans="2:30">
      <c r="B129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</row>
    <row r="130" spans="2:30">
      <c r="B130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</row>
    <row r="131" spans="2:30">
      <c r="B13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</row>
    <row r="132" spans="2:30">
      <c r="B132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</row>
    <row r="133" spans="2:30">
      <c r="B133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</row>
    <row r="134" spans="2:30">
      <c r="B134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</row>
    <row r="135" spans="2:30">
      <c r="B135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</row>
    <row r="136" spans="2:30">
      <c r="B136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</row>
    <row r="137" spans="2:30">
      <c r="B137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</row>
    <row r="138" spans="2:30">
      <c r="B138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</row>
    <row r="139" spans="2:30">
      <c r="B139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</row>
    <row r="140" spans="2:30">
      <c r="B140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</row>
    <row r="141" spans="2:30">
      <c r="B1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</row>
    <row r="142" spans="2:30">
      <c r="B142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</row>
    <row r="143" spans="2:30">
      <c r="B143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</row>
    <row r="144" spans="2:30">
      <c r="B144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</row>
    <row r="145" spans="2:30">
      <c r="B145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</row>
    <row r="146" spans="2:30">
      <c r="B146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</row>
    <row r="147" spans="2:30">
      <c r="B147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</row>
    <row r="148" spans="2:30">
      <c r="B148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</row>
    <row r="149" spans="2:30">
      <c r="B149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</row>
    <row r="150" spans="2:30">
      <c r="B150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</row>
    <row r="151" spans="2:30">
      <c r="B15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</row>
    <row r="152" spans="2:30">
      <c r="B152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</row>
    <row r="153" spans="2:30">
      <c r="B153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</row>
    <row r="154" spans="2:30">
      <c r="B154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</row>
    <row r="155" spans="2:30">
      <c r="B155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</row>
    <row r="156" spans="2:30">
      <c r="B156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</row>
    <row r="157" spans="2:30">
      <c r="B157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</row>
    <row r="158" spans="2:30">
      <c r="B158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</row>
    <row r="159" spans="2:30">
      <c r="B159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</row>
    <row r="160" spans="2:30">
      <c r="B160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</row>
    <row r="161" spans="2:30">
      <c r="B16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</row>
    <row r="162" spans="2:30">
      <c r="B162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</row>
    <row r="163" spans="2:30">
      <c r="B163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</row>
    <row r="164" spans="2:30">
      <c r="B164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</row>
    <row r="165" spans="2:30">
      <c r="B165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</row>
    <row r="166" spans="2:30">
      <c r="B166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</row>
    <row r="167" spans="2:30">
      <c r="B167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</row>
    <row r="168" spans="2:30">
      <c r="B168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</row>
    <row r="169" spans="2:30">
      <c r="B169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</row>
    <row r="170" spans="2:30">
      <c r="B170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</row>
    <row r="171" spans="2:30">
      <c r="B17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</row>
    <row r="172" spans="2:30">
      <c r="B172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</row>
    <row r="173" spans="2:30">
      <c r="B173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</row>
    <row r="174" spans="2:30">
      <c r="B174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</row>
    <row r="175" spans="2:30">
      <c r="B175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</row>
    <row r="176" spans="2:30">
      <c r="B176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</row>
    <row r="177" spans="2:30">
      <c r="B177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</row>
    <row r="178" spans="2:30">
      <c r="B178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</row>
    <row r="179" spans="2:30">
      <c r="B179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</row>
    <row r="180" spans="2:30">
      <c r="B180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</row>
    <row r="181" spans="2:30">
      <c r="B18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</row>
    <row r="182" spans="2:30">
      <c r="B182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</row>
    <row r="183" spans="2:30">
      <c r="B183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</row>
    <row r="184" spans="2:30">
      <c r="B184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</row>
    <row r="185" spans="2:30">
      <c r="B185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</row>
    <row r="186" spans="2:30">
      <c r="B186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</row>
    <row r="187" spans="2:30">
      <c r="B187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</row>
    <row r="188" spans="2:30">
      <c r="B188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</row>
    <row r="189" spans="2:30">
      <c r="B189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</row>
    <row r="190" spans="2:30">
      <c r="B190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</row>
    <row r="191" spans="2:30">
      <c r="B19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</row>
    <row r="192" spans="2:30">
      <c r="B192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</row>
    <row r="193" spans="2:30">
      <c r="B193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</row>
    <row r="194" spans="2:30">
      <c r="B194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</row>
    <row r="195" spans="2:30">
      <c r="B195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</row>
    <row r="196" spans="2:30">
      <c r="B196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</row>
    <row r="197" spans="2:30">
      <c r="B197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</row>
    <row r="198" spans="2:30">
      <c r="B198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</row>
    <row r="199" spans="2:30">
      <c r="B199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</row>
    <row r="200" spans="2:30">
      <c r="B200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</row>
    <row r="201" spans="2:30">
      <c r="B20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</row>
    <row r="202" spans="2:30">
      <c r="B202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</row>
    <row r="203" spans="2:30">
      <c r="B203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</row>
    <row r="204" spans="2:30">
      <c r="B204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</row>
    <row r="205" spans="2:30">
      <c r="B205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</row>
    <row r="206" spans="2:30">
      <c r="B206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</row>
    <row r="207" spans="2:30">
      <c r="B207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</row>
    <row r="208" spans="2:30">
      <c r="B208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</row>
    <row r="209" spans="2:30">
      <c r="B209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</row>
    <row r="210" spans="2:30">
      <c r="B210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</row>
    <row r="211" spans="2:30">
      <c r="B21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</row>
    <row r="212" spans="2:30">
      <c r="B212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</row>
    <row r="213" spans="2:30">
      <c r="B213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</row>
    <row r="214" spans="2:30">
      <c r="B214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</row>
    <row r="215" spans="2:30">
      <c r="B215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</row>
    <row r="216" spans="2:30">
      <c r="B216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</row>
    <row r="217" spans="2:30">
      <c r="B217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</row>
    <row r="218" spans="2:30">
      <c r="B218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</row>
    <row r="219" spans="2:30">
      <c r="B219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</row>
    <row r="220" spans="2:30">
      <c r="B220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</row>
    <row r="221" spans="2:30">
      <c r="B22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</row>
    <row r="222" spans="2:30">
      <c r="B222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</row>
    <row r="223" spans="2:30">
      <c r="B223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</row>
    <row r="224" spans="2:30">
      <c r="B224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</row>
    <row r="225" spans="2:30">
      <c r="B225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</row>
    <row r="226" spans="2:30">
      <c r="B226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</row>
    <row r="227" spans="2:30">
      <c r="B227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</row>
    <row r="228" spans="2:30">
      <c r="B228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</row>
    <row r="229" spans="2:30">
      <c r="B229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</row>
    <row r="230" spans="2:30">
      <c r="B230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</row>
    <row r="231" spans="2:30">
      <c r="B23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</row>
    <row r="232" spans="2:30">
      <c r="B232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</row>
    <row r="233" spans="2:30">
      <c r="B233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</row>
    <row r="234" spans="2:30">
      <c r="B234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</row>
    <row r="235" spans="2:30">
      <c r="B235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</row>
    <row r="236" spans="2:30">
      <c r="B236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</row>
    <row r="237" spans="2:30">
      <c r="B237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</row>
    <row r="238" spans="2:30">
      <c r="B238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</row>
    <row r="239" spans="2:30">
      <c r="B239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</row>
    <row r="240" spans="2:30">
      <c r="B240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</row>
    <row r="241" spans="2:30">
      <c r="B2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</row>
    <row r="242" spans="2:30">
      <c r="B242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</row>
    <row r="243" spans="2:30">
      <c r="B243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</row>
    <row r="244" spans="2:30">
      <c r="B244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</row>
    <row r="245" spans="2:30">
      <c r="B245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</row>
    <row r="246" spans="2:30">
      <c r="B246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</row>
    <row r="247" spans="2:30">
      <c r="B247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</row>
    <row r="248" spans="2:30">
      <c r="B248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</row>
    <row r="249" spans="2:30">
      <c r="B249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</row>
    <row r="250" spans="2:30">
      <c r="B250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</row>
    <row r="251" spans="2:30">
      <c r="B25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</row>
    <row r="252" spans="2:30">
      <c r="B252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</row>
    <row r="253" spans="2:30">
      <c r="B253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</row>
    <row r="254" spans="2:30">
      <c r="B254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</row>
    <row r="255" spans="2:30">
      <c r="B255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</row>
    <row r="256" spans="2:30">
      <c r="B256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</row>
    <row r="257" spans="2:30">
      <c r="B257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</row>
    <row r="258" spans="2:30">
      <c r="B258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</row>
    <row r="259" spans="2:30">
      <c r="B259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</row>
    <row r="260" spans="2:30">
      <c r="B260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</row>
    <row r="261" spans="2:30">
      <c r="B26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</row>
    <row r="262" spans="2:30">
      <c r="B262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</row>
    <row r="263" spans="2:30">
      <c r="B263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</row>
    <row r="264" spans="2:30">
      <c r="B264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</row>
    <row r="265" spans="2:30">
      <c r="B265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</row>
    <row r="266" spans="2:30">
      <c r="B266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</row>
    <row r="267" spans="2:30">
      <c r="B267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</row>
    <row r="268" spans="2:30">
      <c r="B268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</row>
    <row r="269" spans="2:30">
      <c r="B269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</row>
    <row r="270" spans="2:30">
      <c r="B270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</row>
    <row r="271" spans="2:30">
      <c r="B27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</row>
    <row r="272" spans="2:30">
      <c r="B272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</row>
    <row r="273" spans="2:30">
      <c r="B273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</row>
    <row r="274" spans="2:30">
      <c r="B274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</row>
    <row r="275" spans="2:30">
      <c r="B275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</row>
    <row r="276" spans="2:30">
      <c r="B276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</row>
    <row r="277" spans="2:30">
      <c r="B277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</row>
    <row r="278" spans="2:30">
      <c r="B278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</row>
    <row r="279" spans="2:30">
      <c r="B279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</row>
    <row r="280" spans="2:30">
      <c r="B280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</row>
    <row r="281" spans="2:30">
      <c r="B28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</row>
    <row r="282" spans="2:30">
      <c r="B282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</row>
    <row r="283" spans="2:30">
      <c r="B283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</row>
    <row r="284" spans="2:30">
      <c r="B284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</row>
    <row r="285" spans="2:30">
      <c r="B285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</row>
    <row r="286" spans="2:30">
      <c r="B286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</row>
    <row r="287" spans="2:30">
      <c r="B287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</row>
    <row r="288" spans="2:30">
      <c r="B288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</row>
    <row r="289" spans="2:30">
      <c r="B289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</row>
    <row r="290" spans="2:30">
      <c r="B290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</row>
    <row r="291" spans="2:30">
      <c r="B29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</row>
    <row r="292" spans="2:30">
      <c r="B292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</row>
    <row r="293" spans="2:30">
      <c r="B293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</row>
    <row r="294" spans="2:30">
      <c r="B294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</row>
    <row r="295" spans="2:30">
      <c r="B295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</row>
    <row r="296" spans="2:30">
      <c r="B296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</row>
    <row r="297" spans="2:30">
      <c r="B297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</row>
    <row r="298" spans="2:30">
      <c r="B298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</row>
    <row r="299" spans="2:30">
      <c r="B299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</row>
    <row r="300" spans="2:30">
      <c r="B300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</row>
    <row r="301" spans="2:30">
      <c r="B30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</row>
    <row r="302" spans="2:30">
      <c r="B302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</row>
    <row r="303" spans="2:30">
      <c r="B303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</row>
    <row r="304" spans="2:30">
      <c r="B304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</row>
    <row r="305" spans="2:30">
      <c r="B305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</row>
    <row r="306" spans="2:30">
      <c r="B306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</row>
    <row r="307" spans="2:30">
      <c r="B307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</row>
    <row r="308" spans="2:30">
      <c r="B308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</row>
    <row r="309" spans="2:30">
      <c r="B309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</row>
    <row r="310" spans="2:30">
      <c r="B310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</row>
    <row r="311" spans="2:30">
      <c r="B31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</row>
    <row r="312" spans="2:30">
      <c r="B312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</row>
    <row r="313" spans="2:30">
      <c r="B313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</row>
    <row r="314" spans="2:30">
      <c r="B314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</row>
    <row r="315" spans="2:30">
      <c r="B315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</row>
    <row r="316" spans="2:30">
      <c r="B316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</row>
    <row r="317" spans="2:30">
      <c r="B317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</row>
    <row r="318" spans="2:30">
      <c r="B318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</row>
    <row r="319" spans="2:30">
      <c r="B319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</row>
    <row r="320" spans="2:30">
      <c r="B320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</row>
    <row r="321" spans="2:30">
      <c r="B32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</row>
    <row r="322" spans="2:30">
      <c r="B322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</row>
    <row r="323" spans="2:30">
      <c r="B323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</row>
    <row r="324" spans="2:30">
      <c r="B324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</row>
    <row r="325" spans="2:30">
      <c r="B325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</row>
    <row r="326" spans="2:30">
      <c r="B326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</row>
    <row r="327" spans="2:30">
      <c r="B327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B327" s="41"/>
      <c r="AC327" s="41"/>
      <c r="AD327" s="41"/>
    </row>
    <row r="328" spans="2:30">
      <c r="B328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</row>
    <row r="329" spans="2:30">
      <c r="B329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</row>
    <row r="330" spans="2:30">
      <c r="B330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</row>
    <row r="331" spans="2:30">
      <c r="B33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</row>
    <row r="332" spans="2:30">
      <c r="B332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</row>
    <row r="333" spans="2:30">
      <c r="B333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</row>
    <row r="334" spans="2:30">
      <c r="B334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</row>
    <row r="335" spans="2:30">
      <c r="B335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</row>
    <row r="336" spans="2:30">
      <c r="B336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</row>
    <row r="337" spans="2:30">
      <c r="B337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</row>
    <row r="338" spans="2:30">
      <c r="B338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</row>
    <row r="339" spans="2:30">
      <c r="B339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</row>
    <row r="340" spans="2:30">
      <c r="B340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</row>
    <row r="341" spans="2:30">
      <c r="B3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</row>
    <row r="342" spans="2:30">
      <c r="B342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</row>
    <row r="343" spans="2:30">
      <c r="B343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</row>
    <row r="344" spans="2:30">
      <c r="B344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</row>
    <row r="345" spans="2:30">
      <c r="B345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</row>
    <row r="346" spans="2:30">
      <c r="B346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</row>
    <row r="347" spans="2:30">
      <c r="B347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</row>
    <row r="348" spans="2:30">
      <c r="B348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</row>
    <row r="349" spans="2:30">
      <c r="B349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</row>
    <row r="350" spans="2:30">
      <c r="B350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</row>
    <row r="351" spans="2:30">
      <c r="B35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</row>
    <row r="352" spans="2:30">
      <c r="B352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</row>
    <row r="353" spans="2:30">
      <c r="B353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</row>
    <row r="354" spans="2:30">
      <c r="B354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</row>
    <row r="355" spans="2:30">
      <c r="B355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</row>
    <row r="356" spans="2:30">
      <c r="B356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</row>
    <row r="357" spans="2:30">
      <c r="B357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</row>
    <row r="358" spans="2:30">
      <c r="B358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</row>
    <row r="359" spans="2:30">
      <c r="B359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</row>
    <row r="360" spans="2:30">
      <c r="B360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</row>
    <row r="361" spans="2:30">
      <c r="B36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</row>
    <row r="362" spans="2:30">
      <c r="B362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</row>
    <row r="363" spans="2:30">
      <c r="B363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</row>
    <row r="364" spans="2:30">
      <c r="B364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</row>
    <row r="365" spans="2:30">
      <c r="B365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</row>
    <row r="366" spans="2:30">
      <c r="B366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</row>
    <row r="367" spans="2:30">
      <c r="B367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</row>
    <row r="368" spans="2:30">
      <c r="B368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</row>
    <row r="369" spans="2:30">
      <c r="B369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</row>
    <row r="370" spans="2:30">
      <c r="B370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</row>
    <row r="371" spans="2:30">
      <c r="B37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</row>
    <row r="372" spans="2:30">
      <c r="B372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</row>
    <row r="373" spans="2:30">
      <c r="B373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</row>
    <row r="374" spans="2:30">
      <c r="B374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</row>
    <row r="375" spans="2:30">
      <c r="B375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</row>
    <row r="376" spans="2:30">
      <c r="B376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</row>
    <row r="377" spans="2:30">
      <c r="B377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</row>
    <row r="378" spans="2:30">
      <c r="B378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</row>
    <row r="379" spans="2:30">
      <c r="B379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</row>
    <row r="380" spans="2:30">
      <c r="B380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</row>
    <row r="381" spans="2:30">
      <c r="B38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</row>
    <row r="382" spans="2:30">
      <c r="B382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</row>
    <row r="383" spans="2:30">
      <c r="B383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</row>
    <row r="384" spans="2:30">
      <c r="B384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</row>
    <row r="385" spans="2:30">
      <c r="B385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</row>
    <row r="386" spans="2:30">
      <c r="B386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</row>
    <row r="387" spans="2:30">
      <c r="B387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</row>
    <row r="388" spans="2:30">
      <c r="B388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</row>
    <row r="389" spans="2:30">
      <c r="B389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</row>
    <row r="390" spans="2:30">
      <c r="B390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</row>
    <row r="391" spans="2:30">
      <c r="B39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</row>
    <row r="392" spans="2:30">
      <c r="B392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</row>
    <row r="393" spans="2:30">
      <c r="B393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</row>
    <row r="394" spans="2:30">
      <c r="B394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</row>
    <row r="395" spans="2:30">
      <c r="B395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</row>
    <row r="396" spans="2:30">
      <c r="B396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</row>
    <row r="397" spans="2:30">
      <c r="B397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</row>
    <row r="398" spans="2:30">
      <c r="B398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</row>
    <row r="399" spans="2:30">
      <c r="B399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</row>
    <row r="400" spans="2:30">
      <c r="B400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</row>
    <row r="401" spans="2:30">
      <c r="B40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</row>
    <row r="402" spans="2:30">
      <c r="B402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</row>
    <row r="403" spans="2:30">
      <c r="B403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</row>
    <row r="404" spans="2:30">
      <c r="B404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1"/>
      <c r="Z404" s="41"/>
      <c r="AA404" s="41"/>
      <c r="AB404" s="41"/>
      <c r="AC404" s="41"/>
      <c r="AD404" s="41"/>
    </row>
    <row r="405" spans="2:30">
      <c r="B405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</row>
    <row r="406" spans="2:30">
      <c r="B406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</row>
    <row r="407" spans="2:30">
      <c r="B407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</row>
    <row r="408" spans="2:30">
      <c r="B408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</row>
    <row r="409" spans="2:30">
      <c r="B409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</row>
    <row r="410" spans="2:30">
      <c r="B410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</row>
    <row r="411" spans="2:30">
      <c r="B41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</row>
    <row r="412" spans="2:30">
      <c r="B412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</row>
    <row r="413" spans="2:30">
      <c r="B413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</row>
  </sheetData>
  <sheetProtection algorithmName="SHA-512" hashValue="4JLDd7G4d53ei3vp5ZMU9Ps6uoJjcbDdRjT/JlOsKkIYTxB5TG4v4mtv8VqZ+UjkEKu6nCTrdTBX1g9lqmKutw==" saltValue="X9NsVbq82cfK6VdTlx5Wxw==" spinCount="100000" sheet="1" scenarios="1" selectLockedCells="1" selectUnlockedCells="1"/>
  <mergeCells count="3">
    <mergeCell ref="C1:H1"/>
    <mergeCell ref="I1:P1"/>
    <mergeCell ref="Q1:AD1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9" operator="containsText" id="{ED216642-F827-5F4B-B9A3-579AEA78D7D2}">
            <xm:f>NOT(ISERROR(SEARCH("+",C5)))</xm:f>
            <xm:f>"+"</xm:f>
            <x14:dxf>
              <fill>
                <patternFill>
                  <bgColor theme="6" tint="0.79998168889431442"/>
                </patternFill>
              </fill>
            </x14:dxf>
          </x14:cfRule>
          <x14:cfRule type="containsText" priority="10" operator="containsText" id="{2CAB656B-86F8-F244-8792-41BB75974CFD}">
            <xm:f>NOT(ISERROR(SEARCH("-",C5)))</xm:f>
            <xm:f>"-"</xm:f>
            <x14:dxf>
              <fill>
                <patternFill>
                  <bgColor theme="5" tint="0.79998168889431442"/>
                </patternFill>
              </fill>
            </x14:dxf>
          </x14:cfRule>
          <xm:sqref>Y68:AA69 C67:AD67 C42:AD42 C5:AD29 C30:F31 I30:AD31 C32:AD39 C40:F41 I40:AD41 C43:AB44 C45:AD64 C65:X66 AB65:AD66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">
    <tabColor rgb="FF000000"/>
  </sheetPr>
  <dimension ref="A1:AA719"/>
  <sheetViews>
    <sheetView tabSelected="1" view="pageLayout" zoomScale="96" zoomScaleNormal="100" zoomScalePageLayoutView="96" workbookViewId="0">
      <selection activeCell="D2" sqref="D2"/>
    </sheetView>
  </sheetViews>
  <sheetFormatPr defaultColWidth="0" defaultRowHeight="14.4"/>
  <cols>
    <col min="1" max="1" width="53.44140625" customWidth="1"/>
    <col min="2" max="2" width="9.44140625" customWidth="1"/>
    <col min="3" max="3" width="12.5546875" customWidth="1"/>
    <col min="4" max="4" width="18.6640625" customWidth="1"/>
    <col min="5" max="5" width="29" style="137" customWidth="1"/>
    <col min="6" max="6" width="0.44140625" style="180" customWidth="1"/>
    <col min="7" max="7" width="21.88671875" style="137" customWidth="1"/>
    <col min="8" max="8" width="24" style="39" customWidth="1"/>
    <col min="9" max="9" width="32.33203125" style="39" customWidth="1"/>
    <col min="10" max="10" width="14.5546875" style="39" customWidth="1"/>
    <col min="11" max="11" width="54.21875" style="137" customWidth="1"/>
    <col min="12" max="12" width="54.88671875" style="137" customWidth="1"/>
    <col min="13" max="13" width="13.33203125" customWidth="1"/>
    <col min="14" max="22" width="13.33203125" hidden="1" customWidth="1"/>
    <col min="23" max="23" width="10.88671875" hidden="1" customWidth="1"/>
    <col min="24" max="27" width="0" hidden="1" customWidth="1"/>
    <col min="28" max="16384" width="10.88671875" hidden="1"/>
  </cols>
  <sheetData>
    <row r="1" spans="1:12" ht="41.4" customHeight="1" thickBot="1">
      <c r="E1" s="2"/>
      <c r="F1" s="172"/>
      <c r="G1" s="145"/>
      <c r="H1" s="44"/>
      <c r="I1" s="32"/>
      <c r="J1"/>
      <c r="K1" s="41"/>
      <c r="L1" s="41"/>
    </row>
    <row r="2" spans="1:12" ht="66.599999999999994" customHeight="1" thickBot="1">
      <c r="A2" s="219" t="s">
        <v>199</v>
      </c>
      <c r="B2" s="218" t="s">
        <v>147</v>
      </c>
      <c r="C2" s="218"/>
      <c r="D2" s="3"/>
      <c r="E2" s="221" t="s">
        <v>200</v>
      </c>
      <c r="F2" s="173"/>
      <c r="G2" s="224" t="s">
        <v>196</v>
      </c>
      <c r="H2" s="225"/>
      <c r="I2" s="225"/>
      <c r="J2" s="225"/>
      <c r="K2" s="41"/>
      <c r="L2" s="41"/>
    </row>
    <row r="3" spans="1:12" ht="24" customHeight="1" thickBot="1">
      <c r="A3" s="220"/>
      <c r="B3" s="146" t="s">
        <v>13</v>
      </c>
      <c r="C3" s="147" t="s">
        <v>14</v>
      </c>
      <c r="D3" s="3"/>
      <c r="E3" s="148"/>
      <c r="F3" s="174"/>
      <c r="G3" s="149" t="s">
        <v>167</v>
      </c>
      <c r="H3" s="149" t="str">
        <f>IF(H4&lt;&gt;0,"# of Missing Members","All Members Replied!")</f>
        <v>All Members Replied!</v>
      </c>
      <c r="I3" s="222"/>
      <c r="J3" s="223"/>
      <c r="K3" s="41"/>
      <c r="L3" s="41"/>
    </row>
    <row r="4" spans="1:12" ht="15" thickBot="1">
      <c r="A4" s="150" t="s">
        <v>166</v>
      </c>
      <c r="B4" s="151">
        <f>B6+B7</f>
        <v>0</v>
      </c>
      <c r="C4" s="147">
        <f>C6+C7</f>
        <v>0</v>
      </c>
      <c r="E4" s="152"/>
      <c r="F4" s="175"/>
      <c r="G4" s="40">
        <f>COUNTA(H$7:H1000)</f>
        <v>0</v>
      </c>
      <c r="H4" s="40">
        <f>E4-COUNTA(H$7:H457)</f>
        <v>0</v>
      </c>
      <c r="I4" s="222"/>
      <c r="J4" s="223"/>
      <c r="K4" s="153"/>
      <c r="L4" s="153"/>
    </row>
    <row r="5" spans="1:12" ht="2.1" customHeight="1" thickBot="1">
      <c r="A5" s="155"/>
      <c r="B5" s="156"/>
      <c r="C5" s="157"/>
      <c r="D5" s="158"/>
      <c r="E5" s="154"/>
      <c r="F5" s="172"/>
      <c r="G5" s="141"/>
      <c r="H5" s="141"/>
      <c r="I5" s="142"/>
      <c r="J5" s="143"/>
      <c r="K5" s="144"/>
      <c r="L5" s="144"/>
    </row>
    <row r="6" spans="1:12" ht="15" thickBot="1">
      <c r="A6" s="159" t="s">
        <v>161</v>
      </c>
      <c r="B6" s="160">
        <f>SUM(B9:B12)</f>
        <v>0</v>
      </c>
      <c r="C6" s="161">
        <f>SUM(C9:C12)</f>
        <v>0</v>
      </c>
      <c r="D6" s="41"/>
      <c r="E6" s="226" t="s">
        <v>197</v>
      </c>
      <c r="F6" s="176"/>
      <c r="G6" s="42" t="s">
        <v>198</v>
      </c>
      <c r="H6" s="42" t="s">
        <v>12</v>
      </c>
      <c r="I6" s="42" t="s">
        <v>158</v>
      </c>
      <c r="J6" s="42" t="s">
        <v>163</v>
      </c>
      <c r="K6" s="42" t="s">
        <v>159</v>
      </c>
      <c r="L6" s="42" t="s">
        <v>160</v>
      </c>
    </row>
    <row r="7" spans="1:12" s="39" customFormat="1" ht="15" customHeight="1" thickBot="1">
      <c r="A7" s="162" t="s">
        <v>162</v>
      </c>
      <c r="B7" s="163">
        <f>fall_grad</f>
        <v>0</v>
      </c>
      <c r="C7" s="164">
        <f>spring_grad</f>
        <v>0</v>
      </c>
      <c r="D7"/>
      <c r="E7" s="197"/>
      <c r="F7" s="177"/>
      <c r="G7" s="197"/>
      <c r="H7" s="197"/>
      <c r="I7" s="193"/>
      <c r="J7" s="197"/>
      <c r="K7" s="198"/>
      <c r="L7" s="140"/>
    </row>
    <row r="8" spans="1:12" s="39" customFormat="1" ht="31.2" customHeight="1" thickBot="1">
      <c r="A8" s="165" t="s">
        <v>201</v>
      </c>
      <c r="B8" s="166">
        <f>COUNTIF(K$7:K$1000,data_page!A22)</f>
        <v>0</v>
      </c>
      <c r="C8" s="167">
        <f>COUNTIF(L$7:L$1000,data_page!A22)</f>
        <v>0</v>
      </c>
      <c r="D8"/>
      <c r="E8" s="197"/>
      <c r="F8" s="177"/>
      <c r="G8" s="191"/>
      <c r="H8" s="192"/>
      <c r="I8" s="193"/>
      <c r="J8" s="194"/>
      <c r="K8" s="198"/>
      <c r="L8" s="186"/>
    </row>
    <row r="9" spans="1:12" s="39" customFormat="1" ht="15" customHeight="1" thickBot="1">
      <c r="A9" s="168" t="s">
        <v>164</v>
      </c>
      <c r="B9" s="166">
        <f>COUNTIF(K$7:K$1000,data_page!A23)</f>
        <v>0</v>
      </c>
      <c r="C9" s="167">
        <f>COUNTIF(L$7:L$1000,data_page!A23)</f>
        <v>0</v>
      </c>
      <c r="D9"/>
      <c r="E9" s="190"/>
      <c r="F9" s="177"/>
      <c r="G9" s="191"/>
      <c r="H9" s="192"/>
      <c r="I9" s="193"/>
      <c r="J9" s="194"/>
      <c r="K9" s="198"/>
      <c r="L9" s="186"/>
    </row>
    <row r="10" spans="1:12" s="39" customFormat="1" ht="15" thickBot="1">
      <c r="A10" s="168" t="s">
        <v>191</v>
      </c>
      <c r="B10" s="166">
        <f>COUNTIF(K$7:K$1000,data_page!A24)</f>
        <v>0</v>
      </c>
      <c r="C10" s="167">
        <f>COUNTIF(L$7:L$1000,data_page!A24)</f>
        <v>0</v>
      </c>
      <c r="D10"/>
      <c r="E10" s="190"/>
      <c r="F10" s="177"/>
      <c r="G10" s="191"/>
      <c r="H10" s="192"/>
      <c r="I10" s="193"/>
      <c r="J10" s="194"/>
      <c r="K10" s="198"/>
      <c r="L10" s="187"/>
    </row>
    <row r="11" spans="1:12" s="39" customFormat="1" ht="15" thickBot="1">
      <c r="A11" s="168" t="s">
        <v>190</v>
      </c>
      <c r="B11" s="166">
        <f>COUNTIF(K$7:K$1000,data_page!A25)</f>
        <v>0</v>
      </c>
      <c r="C11" s="167">
        <f>COUNTIF(L$7:L$1000,data_page!A25)</f>
        <v>0</v>
      </c>
      <c r="D11"/>
      <c r="E11" s="190"/>
      <c r="F11" s="177"/>
      <c r="G11" s="191"/>
      <c r="H11" s="192"/>
      <c r="I11" s="193"/>
      <c r="J11" s="194"/>
      <c r="K11" s="198"/>
      <c r="L11" s="186"/>
    </row>
    <row r="12" spans="1:12" s="39" customFormat="1" ht="15" thickBot="1">
      <c r="A12" s="169" t="s">
        <v>165</v>
      </c>
      <c r="B12" s="170">
        <f>COUNTIF(K$7:K$1000,data_page!A26)</f>
        <v>0</v>
      </c>
      <c r="C12" s="171">
        <f>COUNTIF(L$7:L$1000,data_page!A26)</f>
        <v>0</v>
      </c>
      <c r="D12"/>
      <c r="E12" s="190"/>
      <c r="F12" s="177"/>
      <c r="G12" s="191"/>
      <c r="H12" s="192"/>
      <c r="I12" s="193"/>
      <c r="J12" s="194"/>
      <c r="K12" s="199"/>
      <c r="L12" s="186"/>
    </row>
    <row r="13" spans="1:12" s="39" customFormat="1">
      <c r="A13"/>
      <c r="B13"/>
      <c r="C13"/>
      <c r="D13"/>
      <c r="E13" s="190"/>
      <c r="F13" s="177"/>
      <c r="G13" s="191"/>
      <c r="H13" s="192"/>
      <c r="I13" s="193"/>
      <c r="J13" s="194"/>
      <c r="K13" s="187"/>
      <c r="L13" s="187"/>
    </row>
    <row r="14" spans="1:12" s="39" customFormat="1">
      <c r="A14" s="195" t="s">
        <v>154</v>
      </c>
      <c r="B14" s="196"/>
      <c r="C14" s="196"/>
      <c r="D14" s="227"/>
      <c r="E14" s="190"/>
      <c r="F14" s="177"/>
      <c r="G14" s="191"/>
      <c r="H14" s="192"/>
      <c r="I14" s="193"/>
      <c r="J14" s="194"/>
      <c r="K14" s="187"/>
      <c r="L14" s="187"/>
    </row>
    <row r="15" spans="1:12" s="39" customFormat="1">
      <c r="A15" s="195" t="s">
        <v>155</v>
      </c>
      <c r="B15" s="196"/>
      <c r="C15" s="196"/>
      <c r="D15" s="227"/>
      <c r="E15" s="190"/>
      <c r="F15" s="177"/>
      <c r="G15" s="191"/>
      <c r="H15" s="192"/>
      <c r="I15" s="193"/>
      <c r="J15" s="194"/>
      <c r="K15" s="186"/>
      <c r="L15" s="186"/>
    </row>
    <row r="16" spans="1:12" s="39" customFormat="1">
      <c r="A16" s="195" t="s">
        <v>195</v>
      </c>
      <c r="B16" s="196"/>
      <c r="C16" s="196"/>
      <c r="D16" s="227"/>
      <c r="E16" s="190"/>
      <c r="F16" s="177"/>
      <c r="G16" s="191"/>
      <c r="H16" s="192"/>
      <c r="I16" s="193"/>
      <c r="J16" s="194"/>
      <c r="K16" s="186"/>
      <c r="L16" s="186"/>
    </row>
    <row r="17" spans="1:12" s="39" customFormat="1">
      <c r="A17" s="195" t="s">
        <v>156</v>
      </c>
      <c r="B17" s="196"/>
      <c r="C17" s="196"/>
      <c r="D17" s="227"/>
      <c r="E17" s="190"/>
      <c r="F17" s="177"/>
      <c r="G17" s="191"/>
      <c r="H17" s="192"/>
      <c r="I17" s="193"/>
      <c r="J17" s="194"/>
      <c r="K17" s="187"/>
      <c r="L17" s="187"/>
    </row>
    <row r="18" spans="1:12" s="39" customFormat="1">
      <c r="A18" s="195" t="s">
        <v>157</v>
      </c>
      <c r="B18" s="196"/>
      <c r="C18" s="196"/>
      <c r="D18" s="227"/>
      <c r="E18" s="190"/>
      <c r="F18" s="177"/>
      <c r="G18" s="191"/>
      <c r="H18" s="192"/>
      <c r="I18" s="193"/>
      <c r="J18" s="194"/>
      <c r="K18" s="186"/>
      <c r="L18" s="186"/>
    </row>
    <row r="19" spans="1:12" s="39" customFormat="1">
      <c r="A19"/>
      <c r="B19"/>
      <c r="C19"/>
      <c r="D19"/>
      <c r="E19" s="190"/>
      <c r="F19" s="177"/>
      <c r="G19" s="191"/>
      <c r="H19" s="192"/>
      <c r="I19" s="193"/>
      <c r="J19" s="194"/>
      <c r="K19" s="186"/>
      <c r="L19" s="186"/>
    </row>
    <row r="20" spans="1:12" s="39" customFormat="1">
      <c r="A20"/>
      <c r="B20"/>
      <c r="C20"/>
      <c r="D20"/>
      <c r="E20" s="190"/>
      <c r="F20" s="177"/>
      <c r="G20" s="191"/>
      <c r="H20" s="192"/>
      <c r="I20" s="193"/>
      <c r="J20" s="194"/>
      <c r="K20" s="186"/>
      <c r="L20" s="186"/>
    </row>
    <row r="21" spans="1:12" s="39" customFormat="1">
      <c r="A21"/>
      <c r="B21"/>
      <c r="C21"/>
      <c r="D21"/>
      <c r="E21" s="190"/>
      <c r="F21" s="177"/>
      <c r="G21" s="191"/>
      <c r="H21" s="192"/>
      <c r="I21" s="193"/>
      <c r="J21" s="194"/>
      <c r="K21" s="186"/>
      <c r="L21" s="186"/>
    </row>
    <row r="22" spans="1:12" s="39" customFormat="1">
      <c r="A22"/>
      <c r="B22"/>
      <c r="C22"/>
      <c r="D22"/>
      <c r="E22" s="190"/>
      <c r="F22" s="177"/>
      <c r="G22" s="191"/>
      <c r="H22" s="192"/>
      <c r="I22" s="193"/>
      <c r="J22" s="194"/>
      <c r="K22" s="187"/>
      <c r="L22" s="187"/>
    </row>
    <row r="23" spans="1:12" s="39" customFormat="1">
      <c r="A23"/>
      <c r="B23"/>
      <c r="C23"/>
      <c r="D23"/>
      <c r="E23" s="190"/>
      <c r="F23" s="177"/>
      <c r="G23" s="191"/>
      <c r="H23" s="192"/>
      <c r="I23" s="193"/>
      <c r="J23" s="194"/>
      <c r="K23" s="186"/>
      <c r="L23" s="186"/>
    </row>
    <row r="24" spans="1:12" s="39" customFormat="1">
      <c r="A24"/>
      <c r="B24"/>
      <c r="C24"/>
      <c r="D24"/>
      <c r="E24" s="190"/>
      <c r="F24" s="177"/>
      <c r="G24" s="191"/>
      <c r="H24" s="192"/>
      <c r="I24" s="193"/>
      <c r="J24" s="194"/>
      <c r="K24" s="186"/>
      <c r="L24" s="186"/>
    </row>
    <row r="25" spans="1:12" s="39" customFormat="1">
      <c r="A25"/>
      <c r="B25"/>
      <c r="C25"/>
      <c r="D25"/>
      <c r="E25" s="190"/>
      <c r="F25" s="177"/>
      <c r="G25" s="191"/>
      <c r="H25" s="192"/>
      <c r="I25" s="193"/>
      <c r="J25" s="194"/>
      <c r="K25" s="187"/>
      <c r="L25" s="187"/>
    </row>
    <row r="26" spans="1:12" s="39" customFormat="1">
      <c r="A26"/>
      <c r="B26"/>
      <c r="C26"/>
      <c r="D26"/>
      <c r="E26" s="190"/>
      <c r="F26" s="177"/>
      <c r="G26" s="191"/>
      <c r="H26" s="192"/>
      <c r="I26" s="193"/>
      <c r="J26" s="194"/>
      <c r="K26" s="186"/>
      <c r="L26" s="186"/>
    </row>
    <row r="27" spans="1:12" s="39" customFormat="1">
      <c r="A27"/>
      <c r="B27"/>
      <c r="C27"/>
      <c r="D27"/>
      <c r="E27" s="190"/>
      <c r="F27" s="177"/>
      <c r="G27" s="191"/>
      <c r="H27" s="192"/>
      <c r="I27" s="193"/>
      <c r="J27" s="194"/>
      <c r="K27" s="186"/>
      <c r="L27" s="186"/>
    </row>
    <row r="28" spans="1:12" s="39" customFormat="1">
      <c r="A28"/>
      <c r="B28"/>
      <c r="C28"/>
      <c r="D28"/>
      <c r="E28" s="190"/>
      <c r="F28" s="177"/>
      <c r="G28" s="191"/>
      <c r="H28" s="192"/>
      <c r="I28" s="193"/>
      <c r="J28" s="194"/>
      <c r="K28" s="186"/>
      <c r="L28" s="186"/>
    </row>
    <row r="29" spans="1:12" s="39" customFormat="1">
      <c r="A29"/>
      <c r="B29"/>
      <c r="C29"/>
      <c r="D29"/>
      <c r="E29" s="190"/>
      <c r="F29" s="177"/>
      <c r="G29" s="191"/>
      <c r="H29" s="192"/>
      <c r="I29" s="193"/>
      <c r="J29" s="194"/>
      <c r="K29" s="187"/>
      <c r="L29" s="187"/>
    </row>
    <row r="30" spans="1:12" s="39" customFormat="1">
      <c r="A30"/>
      <c r="B30"/>
      <c r="C30"/>
      <c r="D30"/>
      <c r="E30" s="190"/>
      <c r="F30" s="177"/>
      <c r="G30" s="191"/>
      <c r="H30" s="192"/>
      <c r="I30" s="193"/>
      <c r="J30" s="194"/>
      <c r="K30" s="186"/>
      <c r="L30" s="186"/>
    </row>
    <row r="31" spans="1:12" s="39" customFormat="1">
      <c r="A31"/>
      <c r="B31"/>
      <c r="C31"/>
      <c r="D31"/>
      <c r="E31" s="190"/>
      <c r="F31" s="177"/>
      <c r="G31" s="191"/>
      <c r="H31" s="192"/>
      <c r="I31" s="193"/>
      <c r="J31" s="194"/>
      <c r="K31" s="187"/>
      <c r="L31" s="187"/>
    </row>
    <row r="32" spans="1:12" s="39" customFormat="1">
      <c r="A32"/>
      <c r="B32"/>
      <c r="C32"/>
      <c r="D32"/>
      <c r="E32" s="190"/>
      <c r="F32" s="177"/>
      <c r="G32" s="191"/>
      <c r="H32" s="192"/>
      <c r="I32" s="193"/>
      <c r="J32" s="194"/>
      <c r="K32" s="187"/>
      <c r="L32" s="187"/>
    </row>
    <row r="33" spans="1:12" s="39" customFormat="1">
      <c r="A33"/>
      <c r="B33"/>
      <c r="C33"/>
      <c r="D33"/>
      <c r="E33" s="190"/>
      <c r="F33" s="177"/>
      <c r="G33" s="191"/>
      <c r="H33" s="192"/>
      <c r="I33" s="193"/>
      <c r="J33" s="194"/>
      <c r="K33" s="186"/>
      <c r="L33" s="186"/>
    </row>
    <row r="34" spans="1:12" s="39" customFormat="1">
      <c r="A34"/>
      <c r="B34"/>
      <c r="C34"/>
      <c r="D34"/>
      <c r="E34" s="190"/>
      <c r="F34" s="177"/>
      <c r="G34" s="191"/>
      <c r="H34" s="192"/>
      <c r="I34" s="193"/>
      <c r="J34" s="194"/>
      <c r="K34" s="186"/>
      <c r="L34" s="186"/>
    </row>
    <row r="35" spans="1:12" s="39" customFormat="1">
      <c r="A35"/>
      <c r="B35"/>
      <c r="C35"/>
      <c r="D35"/>
      <c r="E35" s="190"/>
      <c r="F35" s="177"/>
      <c r="G35" s="191"/>
      <c r="H35" s="192"/>
      <c r="I35" s="193"/>
      <c r="J35" s="194"/>
      <c r="K35" s="186"/>
      <c r="L35" s="186"/>
    </row>
    <row r="36" spans="1:12" s="39" customFormat="1">
      <c r="A36"/>
      <c r="B36"/>
      <c r="C36"/>
      <c r="D36"/>
      <c r="E36" s="190"/>
      <c r="F36" s="177"/>
      <c r="G36" s="191"/>
      <c r="H36" s="192"/>
      <c r="I36" s="193"/>
      <c r="J36" s="194"/>
      <c r="K36" s="186"/>
      <c r="L36" s="186"/>
    </row>
    <row r="37" spans="1:12" s="39" customFormat="1">
      <c r="A37"/>
      <c r="B37"/>
      <c r="C37"/>
      <c r="D37"/>
      <c r="E37" s="190"/>
      <c r="F37" s="177"/>
      <c r="G37" s="191"/>
      <c r="H37" s="192"/>
      <c r="I37" s="193"/>
      <c r="J37" s="194"/>
      <c r="K37" s="186"/>
      <c r="L37" s="186"/>
    </row>
    <row r="38" spans="1:12" s="39" customFormat="1">
      <c r="A38"/>
      <c r="B38"/>
      <c r="C38"/>
      <c r="D38"/>
      <c r="E38" s="190"/>
      <c r="F38" s="177"/>
      <c r="G38" s="191"/>
      <c r="H38" s="192"/>
      <c r="I38" s="193"/>
      <c r="J38" s="194"/>
      <c r="K38" s="187"/>
      <c r="L38" s="187"/>
    </row>
    <row r="39" spans="1:12" s="39" customFormat="1">
      <c r="A39"/>
      <c r="B39"/>
      <c r="C39"/>
      <c r="D39"/>
      <c r="E39" s="190"/>
      <c r="F39" s="177"/>
      <c r="G39" s="191"/>
      <c r="H39" s="192"/>
      <c r="I39" s="193"/>
      <c r="J39" s="194"/>
      <c r="K39" s="186"/>
      <c r="L39" s="186"/>
    </row>
    <row r="40" spans="1:12" s="39" customFormat="1">
      <c r="A40"/>
      <c r="B40"/>
      <c r="C40"/>
      <c r="D40"/>
      <c r="E40" s="190"/>
      <c r="F40" s="177"/>
      <c r="G40" s="191"/>
      <c r="H40" s="192"/>
      <c r="I40" s="193"/>
      <c r="J40" s="194"/>
      <c r="K40" s="187"/>
      <c r="L40" s="187"/>
    </row>
    <row r="41" spans="1:12" s="39" customFormat="1">
      <c r="A41"/>
      <c r="B41"/>
      <c r="C41"/>
      <c r="D41"/>
      <c r="E41" s="190"/>
      <c r="F41" s="177"/>
      <c r="G41" s="191"/>
      <c r="H41" s="192"/>
      <c r="I41" s="193"/>
      <c r="J41" s="194"/>
      <c r="K41" s="186"/>
      <c r="L41" s="186"/>
    </row>
    <row r="42" spans="1:12" s="39" customFormat="1">
      <c r="A42"/>
      <c r="B42"/>
      <c r="C42"/>
      <c r="D42"/>
      <c r="E42" s="190"/>
      <c r="F42" s="177"/>
      <c r="G42" s="191"/>
      <c r="H42" s="192"/>
      <c r="I42" s="193"/>
      <c r="J42" s="194"/>
      <c r="K42" s="186"/>
      <c r="L42" s="186"/>
    </row>
    <row r="43" spans="1:12" s="39" customFormat="1">
      <c r="A43"/>
      <c r="B43"/>
      <c r="C43"/>
      <c r="D43"/>
      <c r="E43" s="190"/>
      <c r="F43" s="177"/>
      <c r="G43" s="191"/>
      <c r="H43" s="192"/>
      <c r="I43" s="193"/>
      <c r="J43" s="194"/>
      <c r="K43" s="186"/>
      <c r="L43" s="186"/>
    </row>
    <row r="44" spans="1:12" s="39" customFormat="1">
      <c r="A44"/>
      <c r="B44"/>
      <c r="C44"/>
      <c r="D44"/>
      <c r="E44" s="190"/>
      <c r="F44" s="177"/>
      <c r="G44" s="191"/>
      <c r="H44" s="192"/>
      <c r="I44" s="193"/>
      <c r="J44" s="194"/>
      <c r="K44" s="187"/>
      <c r="L44" s="187"/>
    </row>
    <row r="45" spans="1:12" s="39" customFormat="1">
      <c r="A45"/>
      <c r="B45"/>
      <c r="C45"/>
      <c r="D45"/>
      <c r="E45" s="190"/>
      <c r="F45" s="177"/>
      <c r="G45" s="191"/>
      <c r="H45" s="192"/>
      <c r="I45" s="193"/>
      <c r="J45" s="194"/>
      <c r="K45" s="187"/>
      <c r="L45" s="187"/>
    </row>
    <row r="46" spans="1:12" s="39" customFormat="1">
      <c r="A46"/>
      <c r="B46"/>
      <c r="C46"/>
      <c r="D46"/>
      <c r="E46" s="190"/>
      <c r="F46" s="177"/>
      <c r="G46" s="191"/>
      <c r="H46" s="192"/>
      <c r="I46" s="193"/>
      <c r="J46" s="194"/>
      <c r="K46" s="187"/>
      <c r="L46" s="187"/>
    </row>
    <row r="47" spans="1:12" s="39" customFormat="1">
      <c r="A47"/>
      <c r="B47"/>
      <c r="C47"/>
      <c r="D47"/>
      <c r="E47" s="190"/>
      <c r="F47" s="177"/>
      <c r="G47" s="191"/>
      <c r="H47" s="192"/>
      <c r="I47" s="193"/>
      <c r="J47" s="194"/>
      <c r="K47" s="187"/>
      <c r="L47" s="187"/>
    </row>
    <row r="48" spans="1:12" s="39" customFormat="1">
      <c r="A48"/>
      <c r="B48"/>
      <c r="C48"/>
      <c r="D48"/>
      <c r="E48" s="190"/>
      <c r="F48" s="177"/>
      <c r="G48" s="191"/>
      <c r="H48" s="192"/>
      <c r="I48" s="193"/>
      <c r="J48" s="194"/>
      <c r="K48" s="186"/>
      <c r="L48" s="186"/>
    </row>
    <row r="49" spans="1:12" s="39" customFormat="1">
      <c r="A49"/>
      <c r="B49"/>
      <c r="C49"/>
      <c r="D49"/>
      <c r="E49" s="190"/>
      <c r="F49" s="177"/>
      <c r="G49" s="191"/>
      <c r="H49" s="192"/>
      <c r="I49" s="193"/>
      <c r="J49" s="194"/>
      <c r="K49" s="186"/>
      <c r="L49" s="186"/>
    </row>
    <row r="50" spans="1:12" s="39" customFormat="1">
      <c r="A50"/>
      <c r="B50"/>
      <c r="C50"/>
      <c r="D50"/>
      <c r="E50" s="190"/>
      <c r="F50" s="177"/>
      <c r="G50" s="191"/>
      <c r="H50" s="192"/>
      <c r="I50" s="193"/>
      <c r="J50" s="194"/>
      <c r="K50" s="186"/>
      <c r="L50" s="186"/>
    </row>
    <row r="51" spans="1:12" s="39" customFormat="1">
      <c r="A51"/>
      <c r="B51"/>
      <c r="C51"/>
      <c r="D51"/>
      <c r="E51" s="190"/>
      <c r="F51" s="177"/>
      <c r="G51" s="191"/>
      <c r="H51" s="192"/>
      <c r="I51" s="193"/>
      <c r="J51" s="194"/>
      <c r="K51" s="186"/>
      <c r="L51" s="186"/>
    </row>
    <row r="52" spans="1:12" s="39" customFormat="1">
      <c r="A52"/>
      <c r="B52"/>
      <c r="C52"/>
      <c r="D52"/>
      <c r="E52" s="190"/>
      <c r="F52" s="177"/>
      <c r="G52" s="191"/>
      <c r="H52" s="192"/>
      <c r="I52" s="193"/>
      <c r="J52" s="194"/>
      <c r="K52" s="186"/>
      <c r="L52" s="186"/>
    </row>
    <row r="53" spans="1:12" s="39" customFormat="1">
      <c r="A53"/>
      <c r="B53"/>
      <c r="C53"/>
      <c r="D53"/>
      <c r="E53" s="190"/>
      <c r="F53" s="177"/>
      <c r="G53" s="191"/>
      <c r="H53" s="192"/>
      <c r="I53" s="193"/>
      <c r="J53" s="194"/>
      <c r="K53" s="187"/>
      <c r="L53" s="185"/>
    </row>
    <row r="54" spans="1:12" s="39" customFormat="1">
      <c r="A54"/>
      <c r="B54"/>
      <c r="C54"/>
      <c r="D54"/>
      <c r="E54" s="190"/>
      <c r="F54" s="177"/>
      <c r="G54" s="191"/>
      <c r="H54" s="192"/>
      <c r="I54" s="193"/>
      <c r="J54" s="194"/>
      <c r="K54" s="186"/>
      <c r="L54" s="186"/>
    </row>
    <row r="55" spans="1:12" s="39" customFormat="1">
      <c r="A55"/>
      <c r="B55"/>
      <c r="C55"/>
      <c r="D55"/>
      <c r="E55" s="190"/>
      <c r="F55" s="177"/>
      <c r="G55" s="191"/>
      <c r="H55" s="192"/>
      <c r="I55" s="193"/>
      <c r="J55" s="194"/>
      <c r="K55" s="186"/>
      <c r="L55" s="186"/>
    </row>
    <row r="56" spans="1:12" s="39" customFormat="1">
      <c r="A56"/>
      <c r="B56"/>
      <c r="C56"/>
      <c r="D56"/>
      <c r="E56" s="190"/>
      <c r="F56" s="177"/>
      <c r="G56" s="191"/>
      <c r="H56" s="192"/>
      <c r="I56" s="193"/>
      <c r="J56" s="194"/>
      <c r="K56" s="186"/>
      <c r="L56" s="186"/>
    </row>
    <row r="57" spans="1:12" s="39" customFormat="1">
      <c r="A57"/>
      <c r="B57"/>
      <c r="C57"/>
      <c r="D57"/>
      <c r="E57" s="190"/>
      <c r="F57" s="177"/>
      <c r="G57" s="191"/>
      <c r="H57" s="192"/>
      <c r="I57" s="193"/>
      <c r="J57" s="194"/>
      <c r="K57" s="186"/>
      <c r="L57" s="186"/>
    </row>
    <row r="58" spans="1:12" s="39" customFormat="1">
      <c r="A58"/>
      <c r="B58"/>
      <c r="C58"/>
      <c r="D58"/>
      <c r="E58" s="190"/>
      <c r="F58" s="177"/>
      <c r="G58" s="191"/>
      <c r="H58" s="192"/>
      <c r="I58" s="193"/>
      <c r="J58" s="194"/>
      <c r="K58" s="186"/>
      <c r="L58" s="186"/>
    </row>
    <row r="59" spans="1:12" s="39" customFormat="1">
      <c r="A59"/>
      <c r="B59"/>
      <c r="C59"/>
      <c r="D59"/>
      <c r="E59" s="190"/>
      <c r="F59" s="177"/>
      <c r="G59" s="191"/>
      <c r="H59" s="192"/>
      <c r="I59" s="193"/>
      <c r="J59" s="194"/>
      <c r="K59" s="187"/>
      <c r="L59" s="187"/>
    </row>
    <row r="60" spans="1:12" s="39" customFormat="1">
      <c r="A60"/>
      <c r="B60"/>
      <c r="C60"/>
      <c r="D60"/>
      <c r="E60" s="190"/>
      <c r="F60" s="177"/>
      <c r="G60" s="191"/>
      <c r="H60" s="192"/>
      <c r="I60" s="193"/>
      <c r="J60" s="194"/>
      <c r="K60" s="186"/>
      <c r="L60" s="186"/>
    </row>
    <row r="61" spans="1:12" s="39" customFormat="1">
      <c r="A61"/>
      <c r="B61"/>
      <c r="C61"/>
      <c r="D61"/>
      <c r="E61" s="190"/>
      <c r="F61" s="177"/>
      <c r="G61" s="191"/>
      <c r="H61" s="192"/>
      <c r="I61" s="193"/>
      <c r="J61" s="194"/>
      <c r="K61" s="186"/>
      <c r="L61" s="186"/>
    </row>
    <row r="62" spans="1:12" s="39" customFormat="1">
      <c r="A62"/>
      <c r="B62"/>
      <c r="C62"/>
      <c r="D62"/>
      <c r="E62" s="190"/>
      <c r="F62" s="177"/>
      <c r="G62" s="191"/>
      <c r="H62" s="192"/>
      <c r="I62" s="193"/>
      <c r="J62" s="194"/>
      <c r="K62" s="186"/>
      <c r="L62" s="186"/>
    </row>
    <row r="63" spans="1:12" s="39" customFormat="1">
      <c r="A63"/>
      <c r="B63"/>
      <c r="C63"/>
      <c r="D63"/>
      <c r="E63" s="190"/>
      <c r="F63" s="177"/>
      <c r="G63" s="191"/>
      <c r="H63" s="192"/>
      <c r="I63" s="193"/>
      <c r="J63" s="194"/>
      <c r="K63" s="187"/>
      <c r="L63" s="187"/>
    </row>
    <row r="64" spans="1:12" s="39" customFormat="1">
      <c r="A64"/>
      <c r="B64"/>
      <c r="C64"/>
      <c r="D64"/>
      <c r="E64" s="190"/>
      <c r="F64" s="177"/>
      <c r="G64" s="191"/>
      <c r="H64" s="192"/>
      <c r="I64" s="193"/>
      <c r="J64" s="194"/>
      <c r="K64" s="186"/>
      <c r="L64" s="186"/>
    </row>
    <row r="65" spans="1:12" s="39" customFormat="1">
      <c r="A65"/>
      <c r="B65"/>
      <c r="C65"/>
      <c r="D65"/>
      <c r="E65" s="190"/>
      <c r="F65" s="177"/>
      <c r="G65" s="191"/>
      <c r="H65" s="192"/>
      <c r="I65" s="193"/>
      <c r="J65" s="194"/>
      <c r="K65" s="186"/>
      <c r="L65" s="186"/>
    </row>
    <row r="66" spans="1:12" s="39" customFormat="1">
      <c r="A66"/>
      <c r="B66"/>
      <c r="C66"/>
      <c r="D66"/>
      <c r="E66" s="190"/>
      <c r="F66" s="177"/>
      <c r="G66" s="191"/>
      <c r="H66" s="192"/>
      <c r="I66" s="193"/>
      <c r="J66" s="194"/>
      <c r="K66" s="187"/>
      <c r="L66" s="187"/>
    </row>
    <row r="67" spans="1:12" s="39" customFormat="1">
      <c r="A67"/>
      <c r="B67"/>
      <c r="C67"/>
      <c r="D67"/>
      <c r="E67" s="190"/>
      <c r="F67" s="177"/>
      <c r="G67" s="191"/>
      <c r="H67" s="192"/>
      <c r="I67" s="193"/>
      <c r="J67" s="194"/>
      <c r="K67" s="186"/>
      <c r="L67" s="186"/>
    </row>
    <row r="68" spans="1:12" s="39" customFormat="1">
      <c r="A68"/>
      <c r="B68"/>
      <c r="C68"/>
      <c r="D68"/>
      <c r="E68" s="190"/>
      <c r="F68" s="177"/>
      <c r="G68" s="191"/>
      <c r="H68" s="192"/>
      <c r="I68" s="193"/>
      <c r="J68" s="194"/>
      <c r="K68" s="186"/>
      <c r="L68" s="186"/>
    </row>
    <row r="69" spans="1:12" s="39" customFormat="1">
      <c r="A69"/>
      <c r="B69"/>
      <c r="C69"/>
      <c r="D69"/>
      <c r="E69" s="190"/>
      <c r="F69" s="177"/>
      <c r="G69" s="191"/>
      <c r="H69" s="192"/>
      <c r="I69" s="193"/>
      <c r="J69" s="194"/>
      <c r="K69" s="187"/>
      <c r="L69" s="187"/>
    </row>
    <row r="70" spans="1:12" s="39" customFormat="1">
      <c r="A70"/>
      <c r="B70"/>
      <c r="C70"/>
      <c r="D70"/>
      <c r="E70" s="190"/>
      <c r="F70" s="177"/>
      <c r="G70" s="191"/>
      <c r="H70" s="192"/>
      <c r="I70" s="193"/>
      <c r="J70" s="194"/>
      <c r="K70" s="186"/>
      <c r="L70" s="186"/>
    </row>
    <row r="71" spans="1:12" s="39" customFormat="1">
      <c r="A71"/>
      <c r="B71"/>
      <c r="C71"/>
      <c r="D71"/>
      <c r="E71" s="190"/>
      <c r="F71" s="177"/>
      <c r="G71" s="191"/>
      <c r="H71" s="192"/>
      <c r="I71" s="193"/>
      <c r="J71" s="194"/>
      <c r="K71" s="186"/>
      <c r="L71" s="186"/>
    </row>
    <row r="72" spans="1:12" s="39" customFormat="1">
      <c r="A72"/>
      <c r="B72"/>
      <c r="C72"/>
      <c r="D72"/>
      <c r="E72" s="190"/>
      <c r="F72" s="177"/>
      <c r="G72" s="191"/>
      <c r="H72" s="192"/>
      <c r="I72" s="193"/>
      <c r="J72" s="194"/>
      <c r="K72" s="186"/>
      <c r="L72" s="186"/>
    </row>
    <row r="73" spans="1:12" s="39" customFormat="1">
      <c r="A73"/>
      <c r="B73"/>
      <c r="C73"/>
      <c r="D73"/>
      <c r="E73" s="190"/>
      <c r="F73" s="177"/>
      <c r="G73" s="191"/>
      <c r="H73" s="192"/>
      <c r="I73" s="193"/>
      <c r="J73" s="194"/>
      <c r="K73" s="186"/>
      <c r="L73" s="186"/>
    </row>
    <row r="74" spans="1:12" s="39" customFormat="1">
      <c r="A74"/>
      <c r="B74"/>
      <c r="C74"/>
      <c r="D74"/>
      <c r="E74" s="190"/>
      <c r="F74" s="177"/>
      <c r="G74" s="191"/>
      <c r="H74" s="192"/>
      <c r="I74" s="193"/>
      <c r="J74" s="194"/>
      <c r="K74" s="186"/>
      <c r="L74" s="186"/>
    </row>
    <row r="75" spans="1:12" s="39" customFormat="1">
      <c r="A75"/>
      <c r="B75"/>
      <c r="C75"/>
      <c r="D75"/>
      <c r="E75" s="190"/>
      <c r="F75" s="177"/>
      <c r="G75" s="191"/>
      <c r="H75" s="192"/>
      <c r="I75" s="193"/>
      <c r="J75" s="194"/>
      <c r="K75" s="186"/>
      <c r="L75" s="186"/>
    </row>
    <row r="76" spans="1:12" s="39" customFormat="1">
      <c r="A76"/>
      <c r="B76"/>
      <c r="C76"/>
      <c r="D76"/>
      <c r="E76" s="190"/>
      <c r="F76" s="177"/>
      <c r="G76" s="191"/>
      <c r="H76" s="192"/>
      <c r="I76" s="193"/>
      <c r="J76" s="194"/>
      <c r="K76" s="186"/>
      <c r="L76" s="186"/>
    </row>
    <row r="77" spans="1:12" s="39" customFormat="1">
      <c r="A77"/>
      <c r="B77"/>
      <c r="C77"/>
      <c r="D77"/>
      <c r="E77" s="190"/>
      <c r="F77" s="177"/>
      <c r="G77" s="191"/>
      <c r="H77" s="192"/>
      <c r="I77" s="193"/>
      <c r="J77" s="194"/>
      <c r="K77" s="186"/>
      <c r="L77" s="186"/>
    </row>
    <row r="78" spans="1:12" s="39" customFormat="1">
      <c r="A78"/>
      <c r="B78"/>
      <c r="C78"/>
      <c r="D78"/>
      <c r="E78" s="190"/>
      <c r="F78" s="177"/>
      <c r="G78" s="191"/>
      <c r="H78" s="192"/>
      <c r="I78" s="193"/>
      <c r="J78" s="194"/>
      <c r="K78" s="186"/>
      <c r="L78" s="186"/>
    </row>
    <row r="79" spans="1:12" s="39" customFormat="1">
      <c r="A79"/>
      <c r="B79"/>
      <c r="C79"/>
      <c r="D79"/>
      <c r="E79" s="190"/>
      <c r="F79" s="177"/>
      <c r="G79" s="191"/>
      <c r="H79" s="192"/>
      <c r="I79" s="193"/>
      <c r="J79" s="194"/>
      <c r="K79" s="186"/>
      <c r="L79" s="186"/>
    </row>
    <row r="80" spans="1:12" s="39" customFormat="1">
      <c r="A80"/>
      <c r="B80"/>
      <c r="C80"/>
      <c r="D80"/>
      <c r="E80" s="190"/>
      <c r="F80" s="177"/>
      <c r="G80" s="191"/>
      <c r="H80" s="192"/>
      <c r="I80" s="193"/>
      <c r="J80" s="194"/>
      <c r="K80" s="186"/>
      <c r="L80" s="186"/>
    </row>
    <row r="81" spans="1:12" s="39" customFormat="1">
      <c r="A81"/>
      <c r="B81"/>
      <c r="C81"/>
      <c r="D81"/>
      <c r="E81" s="190"/>
      <c r="F81" s="177"/>
      <c r="G81" s="191"/>
      <c r="H81" s="192"/>
      <c r="I81" s="193"/>
      <c r="J81" s="194"/>
      <c r="K81" s="187"/>
      <c r="L81" s="187"/>
    </row>
    <row r="82" spans="1:12" s="39" customFormat="1">
      <c r="A82"/>
      <c r="B82"/>
      <c r="C82"/>
      <c r="D82"/>
      <c r="E82" s="190"/>
      <c r="F82" s="177"/>
      <c r="G82" s="191"/>
      <c r="H82" s="192"/>
      <c r="I82" s="193"/>
      <c r="J82" s="194"/>
      <c r="K82" s="186"/>
      <c r="L82" s="186"/>
    </row>
    <row r="83" spans="1:12" s="39" customFormat="1">
      <c r="A83"/>
      <c r="B83"/>
      <c r="C83"/>
      <c r="D83"/>
      <c r="E83" s="190"/>
      <c r="F83" s="177"/>
      <c r="G83" s="191"/>
      <c r="H83" s="192"/>
      <c r="I83" s="193"/>
      <c r="J83" s="194"/>
      <c r="K83" s="187"/>
      <c r="L83" s="187"/>
    </row>
    <row r="84" spans="1:12" s="39" customFormat="1">
      <c r="A84"/>
      <c r="B84"/>
      <c r="C84"/>
      <c r="D84"/>
      <c r="E84" s="190"/>
      <c r="F84" s="177"/>
      <c r="G84" s="191"/>
      <c r="H84" s="192"/>
      <c r="I84" s="193"/>
      <c r="J84" s="194"/>
      <c r="K84" s="186"/>
      <c r="L84" s="186"/>
    </row>
    <row r="85" spans="1:12" s="39" customFormat="1">
      <c r="A85"/>
      <c r="B85"/>
      <c r="C85"/>
      <c r="D85"/>
      <c r="E85" s="190"/>
      <c r="F85" s="177"/>
      <c r="G85" s="191"/>
      <c r="H85" s="192"/>
      <c r="I85" s="193"/>
      <c r="J85" s="194"/>
      <c r="K85" s="186"/>
      <c r="L85" s="186"/>
    </row>
    <row r="86" spans="1:12" s="39" customFormat="1">
      <c r="A86"/>
      <c r="B86"/>
      <c r="C86"/>
      <c r="D86"/>
      <c r="E86" s="190"/>
      <c r="F86" s="177"/>
      <c r="G86" s="191"/>
      <c r="H86" s="192"/>
      <c r="I86" s="193"/>
      <c r="J86" s="194"/>
      <c r="K86" s="186"/>
      <c r="L86" s="186"/>
    </row>
    <row r="87" spans="1:12" s="39" customFormat="1">
      <c r="A87"/>
      <c r="B87"/>
      <c r="C87"/>
      <c r="D87"/>
      <c r="E87" s="190"/>
      <c r="F87" s="177"/>
      <c r="G87" s="191"/>
      <c r="H87" s="192"/>
      <c r="I87" s="193"/>
      <c r="J87" s="194"/>
      <c r="K87" s="187"/>
      <c r="L87" s="187"/>
    </row>
    <row r="88" spans="1:12" s="39" customFormat="1">
      <c r="A88"/>
      <c r="B88"/>
      <c r="C88"/>
      <c r="D88"/>
      <c r="E88" s="190"/>
      <c r="F88" s="177"/>
      <c r="G88" s="191"/>
      <c r="H88" s="192"/>
      <c r="I88" s="193"/>
      <c r="J88" s="194"/>
      <c r="K88" s="187"/>
      <c r="L88" s="188"/>
    </row>
    <row r="89" spans="1:12" s="39" customFormat="1">
      <c r="A89"/>
      <c r="B89"/>
      <c r="C89"/>
      <c r="D89"/>
      <c r="F89" s="177"/>
      <c r="G89" s="186"/>
      <c r="H89" s="186"/>
      <c r="I89" s="186"/>
      <c r="J89" s="186"/>
      <c r="K89" s="186"/>
      <c r="L89" s="186"/>
    </row>
    <row r="90" spans="1:12" s="39" customFormat="1">
      <c r="A90"/>
      <c r="B90"/>
      <c r="C90"/>
      <c r="D90"/>
      <c r="F90" s="177"/>
      <c r="G90" s="187"/>
      <c r="H90" s="187"/>
      <c r="I90" s="187"/>
      <c r="J90" s="186"/>
      <c r="K90" s="187"/>
      <c r="L90" s="187"/>
    </row>
    <row r="91" spans="1:12" s="39" customFormat="1">
      <c r="A91"/>
      <c r="B91"/>
      <c r="C91"/>
      <c r="D91"/>
      <c r="F91" s="177"/>
      <c r="G91" s="186"/>
      <c r="H91" s="186"/>
      <c r="I91" s="186"/>
      <c r="J91" s="186"/>
      <c r="K91" s="186"/>
      <c r="L91" s="186"/>
    </row>
    <row r="92" spans="1:12" s="39" customFormat="1">
      <c r="A92"/>
      <c r="B92"/>
      <c r="C92"/>
      <c r="D92"/>
      <c r="F92" s="177"/>
      <c r="G92" s="186"/>
      <c r="H92" s="186"/>
      <c r="I92" s="186"/>
      <c r="J92" s="186"/>
      <c r="K92" s="186"/>
      <c r="L92" s="186"/>
    </row>
    <row r="93" spans="1:12" s="39" customFormat="1">
      <c r="A93"/>
      <c r="B93"/>
      <c r="C93"/>
      <c r="D93"/>
      <c r="F93" s="177"/>
      <c r="G93" s="186"/>
      <c r="H93" s="186"/>
      <c r="I93" s="186"/>
      <c r="J93" s="186"/>
      <c r="K93" s="186"/>
      <c r="L93" s="186"/>
    </row>
    <row r="94" spans="1:12" s="39" customFormat="1">
      <c r="A94"/>
      <c r="B94"/>
      <c r="C94"/>
      <c r="D94"/>
      <c r="F94" s="177"/>
      <c r="G94" s="187"/>
      <c r="H94" s="187"/>
      <c r="I94" s="187"/>
      <c r="J94" s="186"/>
      <c r="K94" s="187"/>
      <c r="L94" s="187"/>
    </row>
    <row r="95" spans="1:12" s="39" customFormat="1">
      <c r="A95"/>
      <c r="B95"/>
      <c r="C95"/>
      <c r="D95"/>
      <c r="F95" s="177"/>
      <c r="G95" s="186"/>
      <c r="H95" s="186"/>
      <c r="I95" s="186"/>
      <c r="J95" s="186"/>
      <c r="K95" s="186"/>
      <c r="L95" s="186"/>
    </row>
    <row r="96" spans="1:12" s="39" customFormat="1">
      <c r="A96"/>
      <c r="B96"/>
      <c r="C96"/>
      <c r="D96"/>
      <c r="F96" s="177"/>
      <c r="G96" s="186"/>
      <c r="H96" s="186"/>
      <c r="I96" s="186"/>
      <c r="J96" s="186"/>
      <c r="K96" s="186"/>
      <c r="L96" s="186"/>
    </row>
    <row r="97" spans="1:12" s="39" customFormat="1">
      <c r="A97"/>
      <c r="B97"/>
      <c r="C97"/>
      <c r="D97"/>
      <c r="F97" s="177"/>
      <c r="G97" s="187"/>
      <c r="H97" s="187"/>
      <c r="I97" s="187"/>
      <c r="J97" s="186"/>
      <c r="K97" s="187"/>
      <c r="L97" s="187"/>
    </row>
    <row r="98" spans="1:12" s="39" customFormat="1">
      <c r="A98"/>
      <c r="B98"/>
      <c r="C98"/>
      <c r="D98"/>
      <c r="F98" s="177"/>
      <c r="G98" s="186"/>
      <c r="H98" s="186"/>
      <c r="I98" s="186"/>
      <c r="J98" s="186"/>
      <c r="K98" s="186"/>
      <c r="L98" s="186"/>
    </row>
    <row r="99" spans="1:12" s="39" customFormat="1">
      <c r="A99"/>
      <c r="B99"/>
      <c r="C99"/>
      <c r="D99"/>
      <c r="F99" s="177"/>
      <c r="G99" s="186"/>
      <c r="H99" s="186"/>
      <c r="I99" s="186"/>
      <c r="J99" s="186"/>
      <c r="K99" s="186"/>
      <c r="L99" s="186"/>
    </row>
    <row r="100" spans="1:12" s="39" customFormat="1">
      <c r="A100"/>
      <c r="B100"/>
      <c r="C100"/>
      <c r="D100"/>
      <c r="F100" s="177"/>
      <c r="G100" s="186"/>
      <c r="H100" s="186"/>
      <c r="I100" s="186"/>
      <c r="J100" s="186"/>
      <c r="K100" s="186"/>
      <c r="L100" s="186"/>
    </row>
    <row r="101" spans="1:12" s="39" customFormat="1">
      <c r="A101"/>
      <c r="B101"/>
      <c r="C101"/>
      <c r="D101"/>
      <c r="F101" s="177"/>
      <c r="G101" s="186"/>
      <c r="H101" s="186"/>
      <c r="I101" s="186"/>
      <c r="J101" s="186"/>
      <c r="K101" s="186"/>
      <c r="L101" s="186"/>
    </row>
    <row r="102" spans="1:12" s="39" customFormat="1">
      <c r="A102"/>
      <c r="B102"/>
      <c r="C102"/>
      <c r="D102"/>
      <c r="F102" s="177"/>
      <c r="G102" s="187"/>
      <c r="H102" s="187"/>
      <c r="I102" s="187"/>
      <c r="J102" s="186"/>
      <c r="K102" s="187"/>
      <c r="L102" s="187"/>
    </row>
    <row r="103" spans="1:12" s="39" customFormat="1">
      <c r="A103"/>
      <c r="B103"/>
      <c r="C103"/>
      <c r="D103"/>
      <c r="F103" s="177"/>
      <c r="G103" s="186"/>
      <c r="H103" s="186"/>
      <c r="I103" s="186"/>
      <c r="J103" s="186"/>
      <c r="K103" s="186"/>
      <c r="L103" s="186"/>
    </row>
    <row r="104" spans="1:12" s="39" customFormat="1">
      <c r="A104"/>
      <c r="B104"/>
      <c r="C104"/>
      <c r="D104"/>
      <c r="F104" s="177"/>
      <c r="G104" s="187"/>
      <c r="H104" s="187"/>
      <c r="I104" s="187"/>
      <c r="J104" s="186"/>
      <c r="K104" s="187"/>
      <c r="L104" s="187"/>
    </row>
    <row r="105" spans="1:12" s="39" customFormat="1">
      <c r="A105"/>
      <c r="B105"/>
      <c r="C105"/>
      <c r="D105"/>
      <c r="F105" s="177"/>
      <c r="G105" s="186"/>
      <c r="H105" s="186"/>
      <c r="I105" s="186"/>
      <c r="J105" s="186"/>
      <c r="K105" s="186"/>
      <c r="L105" s="186"/>
    </row>
    <row r="106" spans="1:12" s="39" customFormat="1">
      <c r="A106"/>
      <c r="B106"/>
      <c r="C106"/>
      <c r="D106"/>
      <c r="F106" s="177"/>
      <c r="G106" s="187"/>
      <c r="H106" s="187"/>
      <c r="I106" s="187"/>
      <c r="J106" s="186"/>
      <c r="K106" s="187"/>
      <c r="L106" s="187"/>
    </row>
    <row r="107" spans="1:12" s="39" customFormat="1">
      <c r="A107"/>
      <c r="B107"/>
      <c r="C107"/>
      <c r="D107"/>
      <c r="F107" s="177"/>
      <c r="G107" s="186"/>
      <c r="H107" s="186"/>
      <c r="I107" s="186"/>
      <c r="J107" s="186"/>
      <c r="K107" s="186"/>
      <c r="L107" s="186"/>
    </row>
    <row r="108" spans="1:12" s="39" customFormat="1">
      <c r="A108"/>
      <c r="B108"/>
      <c r="C108"/>
      <c r="D108"/>
      <c r="F108" s="177"/>
      <c r="G108" s="187"/>
      <c r="H108" s="187"/>
      <c r="I108" s="187"/>
      <c r="J108" s="186"/>
      <c r="K108" s="187"/>
      <c r="L108" s="187"/>
    </row>
    <row r="109" spans="1:12" s="39" customFormat="1">
      <c r="A109"/>
      <c r="B109"/>
      <c r="C109"/>
      <c r="D109"/>
      <c r="F109" s="177"/>
      <c r="G109" s="186"/>
      <c r="H109" s="186"/>
      <c r="I109" s="186"/>
      <c r="J109" s="186"/>
      <c r="K109" s="186"/>
      <c r="L109" s="186"/>
    </row>
    <row r="110" spans="1:12" s="39" customFormat="1">
      <c r="A110"/>
      <c r="B110"/>
      <c r="C110"/>
      <c r="D110"/>
      <c r="F110" s="177"/>
      <c r="G110" s="186"/>
      <c r="H110" s="186"/>
      <c r="I110" s="186"/>
      <c r="J110" s="186"/>
      <c r="K110" s="186"/>
      <c r="L110" s="186"/>
    </row>
    <row r="111" spans="1:12" s="39" customFormat="1">
      <c r="A111"/>
      <c r="B111"/>
      <c r="C111"/>
      <c r="D111"/>
      <c r="F111" s="177"/>
      <c r="G111" s="186"/>
      <c r="H111" s="186"/>
      <c r="I111" s="186"/>
      <c r="J111" s="186"/>
      <c r="K111" s="186"/>
      <c r="L111" s="186"/>
    </row>
    <row r="112" spans="1:12" s="39" customFormat="1">
      <c r="A112"/>
      <c r="B112"/>
      <c r="C112"/>
      <c r="D112"/>
      <c r="F112" s="177"/>
      <c r="G112" s="186"/>
      <c r="H112" s="186"/>
      <c r="I112" s="186"/>
      <c r="J112" s="186"/>
      <c r="K112" s="186"/>
      <c r="L112" s="186"/>
    </row>
    <row r="113" spans="1:12" s="39" customFormat="1">
      <c r="A113"/>
      <c r="B113"/>
      <c r="C113"/>
      <c r="D113"/>
      <c r="F113" s="177"/>
      <c r="G113" s="186"/>
      <c r="H113" s="186"/>
      <c r="I113" s="186"/>
      <c r="J113" s="186"/>
      <c r="K113" s="186"/>
      <c r="L113" s="186"/>
    </row>
    <row r="114" spans="1:12" s="39" customFormat="1">
      <c r="A114"/>
      <c r="B114"/>
      <c r="C114"/>
      <c r="D114"/>
      <c r="F114" s="177"/>
      <c r="G114" s="186"/>
      <c r="H114" s="186"/>
      <c r="I114" s="186"/>
      <c r="J114" s="186"/>
      <c r="K114" s="186"/>
      <c r="L114" s="186"/>
    </row>
    <row r="115" spans="1:12" s="39" customFormat="1">
      <c r="A115"/>
      <c r="B115"/>
      <c r="C115"/>
      <c r="D115"/>
      <c r="F115" s="177"/>
      <c r="G115" s="187"/>
      <c r="H115" s="187"/>
      <c r="I115" s="187"/>
      <c r="J115" s="186"/>
      <c r="K115" s="187"/>
      <c r="L115" s="187"/>
    </row>
    <row r="116" spans="1:12" s="39" customFormat="1">
      <c r="A116"/>
      <c r="B116"/>
      <c r="C116"/>
      <c r="D116"/>
      <c r="F116" s="177"/>
      <c r="G116" s="186"/>
      <c r="H116" s="186"/>
      <c r="I116" s="186"/>
      <c r="J116" s="186"/>
      <c r="K116" s="186"/>
      <c r="L116" s="186"/>
    </row>
    <row r="117" spans="1:12" s="39" customFormat="1">
      <c r="A117"/>
      <c r="B117"/>
      <c r="C117"/>
      <c r="D117"/>
      <c r="F117" s="177"/>
      <c r="G117" s="186"/>
      <c r="H117" s="186"/>
      <c r="I117" s="186"/>
      <c r="J117" s="186"/>
      <c r="K117" s="186"/>
      <c r="L117" s="186"/>
    </row>
    <row r="118" spans="1:12" s="39" customFormat="1">
      <c r="A118"/>
      <c r="B118"/>
      <c r="C118"/>
      <c r="D118"/>
      <c r="F118" s="177"/>
      <c r="G118" s="186"/>
      <c r="H118" s="186"/>
      <c r="I118" s="186"/>
      <c r="J118" s="186"/>
      <c r="K118" s="186"/>
      <c r="L118" s="186"/>
    </row>
    <row r="119" spans="1:12" s="39" customFormat="1">
      <c r="A119"/>
      <c r="B119"/>
      <c r="C119"/>
      <c r="D119"/>
      <c r="F119" s="177"/>
      <c r="G119" s="186"/>
      <c r="H119" s="186"/>
      <c r="I119" s="186"/>
      <c r="J119" s="186"/>
      <c r="K119" s="186"/>
      <c r="L119" s="186"/>
    </row>
    <row r="120" spans="1:12" s="39" customFormat="1">
      <c r="A120"/>
      <c r="B120"/>
      <c r="C120"/>
      <c r="D120"/>
      <c r="F120" s="177"/>
      <c r="G120" s="186"/>
      <c r="H120" s="186"/>
      <c r="I120" s="186"/>
      <c r="J120" s="186"/>
      <c r="K120" s="186"/>
      <c r="L120" s="186"/>
    </row>
    <row r="121" spans="1:12" s="39" customFormat="1">
      <c r="A121"/>
      <c r="B121"/>
      <c r="C121"/>
      <c r="D121"/>
      <c r="F121" s="177"/>
      <c r="G121" s="186"/>
      <c r="H121" s="186"/>
      <c r="I121" s="186"/>
      <c r="J121" s="186"/>
      <c r="K121" s="186"/>
      <c r="L121" s="186"/>
    </row>
    <row r="122" spans="1:12" s="39" customFormat="1">
      <c r="A122"/>
      <c r="B122"/>
      <c r="C122"/>
      <c r="D122"/>
      <c r="F122" s="177"/>
      <c r="G122" s="186"/>
      <c r="H122" s="186"/>
      <c r="I122" s="186"/>
      <c r="J122" s="186"/>
      <c r="K122" s="186"/>
      <c r="L122" s="186"/>
    </row>
    <row r="123" spans="1:12" s="39" customFormat="1">
      <c r="A123"/>
      <c r="B123"/>
      <c r="C123"/>
      <c r="D123"/>
      <c r="F123" s="177"/>
      <c r="G123" s="187"/>
      <c r="H123" s="187"/>
      <c r="I123" s="187"/>
      <c r="J123" s="186"/>
      <c r="K123" s="187"/>
      <c r="L123" s="187"/>
    </row>
    <row r="124" spans="1:12" s="39" customFormat="1">
      <c r="A124"/>
      <c r="B124"/>
      <c r="C124"/>
      <c r="D124"/>
      <c r="F124" s="177"/>
      <c r="G124" s="186"/>
      <c r="H124" s="186"/>
      <c r="I124" s="186"/>
      <c r="J124" s="186"/>
      <c r="K124" s="186"/>
      <c r="L124" s="186"/>
    </row>
    <row r="125" spans="1:12" s="39" customFormat="1">
      <c r="A125"/>
      <c r="B125"/>
      <c r="C125"/>
      <c r="D125"/>
      <c r="F125" s="177"/>
      <c r="G125" s="187"/>
      <c r="H125" s="187"/>
      <c r="I125" s="187"/>
      <c r="J125" s="186"/>
      <c r="K125" s="187"/>
      <c r="L125" s="187"/>
    </row>
    <row r="126" spans="1:12" s="39" customFormat="1">
      <c r="A126"/>
      <c r="B126"/>
      <c r="C126"/>
      <c r="D126"/>
      <c r="F126" s="177"/>
      <c r="G126" s="186"/>
      <c r="H126" s="186"/>
      <c r="I126" s="186"/>
      <c r="J126" s="186"/>
      <c r="K126" s="186"/>
      <c r="L126" s="186"/>
    </row>
    <row r="127" spans="1:12" s="39" customFormat="1">
      <c r="A127"/>
      <c r="B127"/>
      <c r="C127"/>
      <c r="D127"/>
      <c r="F127" s="177"/>
      <c r="G127" s="186"/>
      <c r="H127" s="186"/>
      <c r="I127" s="186"/>
      <c r="J127" s="186"/>
      <c r="K127" s="186"/>
      <c r="L127" s="186"/>
    </row>
    <row r="128" spans="1:12" s="39" customFormat="1">
      <c r="A128"/>
      <c r="B128"/>
      <c r="C128"/>
      <c r="D128"/>
      <c r="F128" s="177"/>
      <c r="G128" s="186"/>
      <c r="H128" s="186"/>
      <c r="I128" s="186"/>
      <c r="J128" s="186"/>
      <c r="K128" s="186"/>
      <c r="L128" s="186"/>
    </row>
    <row r="129" spans="1:12" s="39" customFormat="1">
      <c r="A129"/>
      <c r="B129"/>
      <c r="C129"/>
      <c r="D129"/>
      <c r="F129" s="177"/>
      <c r="G129" s="186"/>
      <c r="H129" s="186"/>
      <c r="I129" s="186"/>
      <c r="J129" s="186"/>
      <c r="K129" s="186"/>
      <c r="L129" s="186"/>
    </row>
    <row r="130" spans="1:12" s="39" customFormat="1">
      <c r="A130"/>
      <c r="B130"/>
      <c r="C130"/>
      <c r="D130"/>
      <c r="F130" s="177"/>
      <c r="G130" s="186"/>
      <c r="H130" s="186"/>
      <c r="I130" s="186"/>
      <c r="J130" s="186"/>
      <c r="K130" s="186"/>
      <c r="L130" s="186"/>
    </row>
    <row r="131" spans="1:12" s="39" customFormat="1">
      <c r="A131"/>
      <c r="B131"/>
      <c r="C131"/>
      <c r="D131"/>
      <c r="F131" s="177"/>
      <c r="G131" s="187"/>
      <c r="H131" s="187"/>
      <c r="I131" s="187"/>
      <c r="J131" s="186"/>
      <c r="K131" s="187"/>
      <c r="L131" s="187"/>
    </row>
    <row r="132" spans="1:12" s="39" customFormat="1">
      <c r="A132"/>
      <c r="B132"/>
      <c r="C132"/>
      <c r="D132"/>
      <c r="F132" s="177"/>
      <c r="G132" s="186"/>
      <c r="H132" s="186"/>
      <c r="I132" s="186"/>
      <c r="J132" s="186"/>
      <c r="K132" s="186"/>
      <c r="L132" s="186"/>
    </row>
    <row r="133" spans="1:12" s="39" customFormat="1">
      <c r="A133"/>
      <c r="B133"/>
      <c r="C133"/>
      <c r="D133"/>
      <c r="F133" s="177"/>
      <c r="G133" s="187"/>
      <c r="H133" s="187"/>
      <c r="I133" s="187"/>
      <c r="J133" s="186"/>
      <c r="K133" s="187"/>
      <c r="L133" s="187"/>
    </row>
    <row r="134" spans="1:12" s="39" customFormat="1">
      <c r="A134"/>
      <c r="B134"/>
      <c r="C134"/>
      <c r="D134"/>
      <c r="F134" s="177"/>
      <c r="G134" s="186"/>
      <c r="H134" s="186"/>
      <c r="I134" s="186"/>
      <c r="J134" s="186"/>
      <c r="K134" s="186"/>
      <c r="L134" s="186"/>
    </row>
    <row r="135" spans="1:12" s="39" customFormat="1">
      <c r="A135"/>
      <c r="B135"/>
      <c r="C135"/>
      <c r="D135"/>
      <c r="F135" s="177"/>
      <c r="G135" s="186"/>
      <c r="H135" s="186"/>
      <c r="I135" s="186"/>
      <c r="J135" s="186"/>
      <c r="K135" s="186"/>
      <c r="L135" s="186"/>
    </row>
    <row r="136" spans="1:12" s="39" customFormat="1">
      <c r="A136"/>
      <c r="B136"/>
      <c r="C136"/>
      <c r="D136"/>
      <c r="F136" s="177"/>
      <c r="G136" s="186"/>
      <c r="H136" s="186"/>
      <c r="I136" s="186"/>
      <c r="J136" s="186"/>
      <c r="K136" s="186"/>
      <c r="L136" s="186"/>
    </row>
    <row r="137" spans="1:12" s="39" customFormat="1">
      <c r="A137"/>
      <c r="B137"/>
      <c r="C137"/>
      <c r="D137"/>
      <c r="F137" s="177"/>
      <c r="G137" s="186"/>
      <c r="H137" s="186"/>
      <c r="I137" s="186"/>
      <c r="J137" s="186"/>
      <c r="K137" s="186"/>
      <c r="L137" s="186"/>
    </row>
    <row r="138" spans="1:12" s="39" customFormat="1">
      <c r="A138"/>
      <c r="B138"/>
      <c r="C138"/>
      <c r="D138"/>
      <c r="F138" s="177"/>
      <c r="G138" s="186"/>
      <c r="H138" s="186"/>
      <c r="I138" s="186"/>
      <c r="J138" s="186"/>
      <c r="K138" s="186"/>
      <c r="L138" s="186"/>
    </row>
    <row r="139" spans="1:12" s="39" customFormat="1">
      <c r="A139"/>
      <c r="B139"/>
      <c r="C139"/>
      <c r="D139"/>
      <c r="F139" s="177"/>
      <c r="G139" s="186"/>
      <c r="H139" s="186"/>
      <c r="I139" s="186"/>
      <c r="J139" s="186"/>
      <c r="K139" s="186"/>
      <c r="L139" s="186"/>
    </row>
    <row r="140" spans="1:12" s="39" customFormat="1">
      <c r="A140"/>
      <c r="B140"/>
      <c r="C140"/>
      <c r="D140"/>
      <c r="F140" s="177"/>
      <c r="G140" s="186"/>
      <c r="H140" s="186"/>
      <c r="I140" s="186"/>
      <c r="J140" s="186"/>
      <c r="K140" s="186"/>
      <c r="L140" s="186"/>
    </row>
    <row r="141" spans="1:12" s="39" customFormat="1">
      <c r="A141"/>
      <c r="B141"/>
      <c r="C141"/>
      <c r="D141"/>
      <c r="F141" s="177"/>
      <c r="G141" s="186"/>
      <c r="H141" s="186"/>
      <c r="I141" s="186"/>
      <c r="J141" s="186"/>
      <c r="K141" s="186"/>
      <c r="L141" s="186"/>
    </row>
    <row r="142" spans="1:12" s="39" customFormat="1">
      <c r="A142"/>
      <c r="B142"/>
      <c r="C142"/>
      <c r="D142"/>
      <c r="F142" s="177"/>
      <c r="G142" s="187"/>
      <c r="H142" s="187"/>
      <c r="I142" s="187"/>
      <c r="J142" s="186"/>
      <c r="K142" s="187"/>
      <c r="L142" s="187"/>
    </row>
    <row r="143" spans="1:12" s="39" customFormat="1">
      <c r="A143"/>
      <c r="B143"/>
      <c r="C143"/>
      <c r="D143"/>
      <c r="F143" s="177"/>
      <c r="G143" s="186"/>
      <c r="H143" s="186"/>
      <c r="I143" s="186"/>
      <c r="J143" s="186"/>
      <c r="K143" s="186"/>
      <c r="L143" s="186"/>
    </row>
    <row r="144" spans="1:12" s="39" customFormat="1">
      <c r="A144"/>
      <c r="B144"/>
      <c r="C144"/>
      <c r="D144"/>
      <c r="F144" s="177"/>
      <c r="G144" s="186"/>
      <c r="H144" s="186"/>
      <c r="I144" s="186"/>
      <c r="J144" s="186"/>
      <c r="K144" s="186"/>
      <c r="L144" s="186"/>
    </row>
    <row r="145" spans="1:12" s="39" customFormat="1">
      <c r="A145"/>
      <c r="B145"/>
      <c r="C145"/>
      <c r="D145"/>
      <c r="F145" s="177"/>
      <c r="G145" s="187"/>
      <c r="H145" s="187"/>
      <c r="I145" s="187"/>
      <c r="J145" s="186"/>
      <c r="K145" s="187"/>
      <c r="L145" s="187"/>
    </row>
    <row r="146" spans="1:12" s="39" customFormat="1">
      <c r="A146"/>
      <c r="B146"/>
      <c r="C146"/>
      <c r="D146"/>
      <c r="F146" s="177"/>
      <c r="G146" s="186"/>
      <c r="H146" s="186"/>
      <c r="I146" s="186"/>
      <c r="J146" s="186"/>
      <c r="K146" s="186"/>
      <c r="L146" s="186"/>
    </row>
    <row r="147" spans="1:12" s="39" customFormat="1">
      <c r="A147"/>
      <c r="B147"/>
      <c r="C147"/>
      <c r="D147"/>
      <c r="F147" s="177"/>
      <c r="G147" s="186"/>
      <c r="H147" s="186"/>
      <c r="I147" s="186"/>
      <c r="J147" s="186"/>
      <c r="K147" s="186"/>
      <c r="L147" s="186"/>
    </row>
    <row r="148" spans="1:12" s="39" customFormat="1">
      <c r="A148"/>
      <c r="B148"/>
      <c r="C148"/>
      <c r="D148"/>
      <c r="F148" s="177"/>
      <c r="G148" s="186"/>
      <c r="H148" s="186"/>
      <c r="I148" s="186"/>
      <c r="J148" s="186"/>
      <c r="K148" s="186"/>
      <c r="L148" s="186"/>
    </row>
    <row r="149" spans="1:12" s="39" customFormat="1">
      <c r="A149"/>
      <c r="B149"/>
      <c r="C149"/>
      <c r="D149"/>
      <c r="F149" s="177"/>
      <c r="G149" s="186"/>
      <c r="H149" s="186"/>
      <c r="I149" s="186"/>
      <c r="J149" s="186"/>
      <c r="K149" s="186"/>
      <c r="L149" s="186"/>
    </row>
    <row r="150" spans="1:12" s="39" customFormat="1">
      <c r="A150"/>
      <c r="B150"/>
      <c r="C150"/>
      <c r="D150"/>
      <c r="F150" s="181"/>
      <c r="G150" s="186"/>
      <c r="H150" s="186"/>
      <c r="I150" s="186"/>
      <c r="J150" s="186"/>
      <c r="K150" s="186"/>
      <c r="L150" s="186"/>
    </row>
    <row r="151" spans="1:12" s="39" customFormat="1">
      <c r="A151"/>
      <c r="B151"/>
      <c r="C151"/>
      <c r="D151"/>
      <c r="F151" s="181"/>
      <c r="G151" s="186"/>
      <c r="H151" s="186"/>
      <c r="I151" s="186"/>
      <c r="J151" s="186"/>
      <c r="K151" s="186"/>
      <c r="L151" s="186"/>
    </row>
    <row r="152" spans="1:12" s="39" customFormat="1">
      <c r="A152"/>
      <c r="B152"/>
      <c r="C152"/>
      <c r="D152"/>
      <c r="F152" s="181"/>
      <c r="G152" s="186"/>
      <c r="H152" s="186"/>
      <c r="I152" s="186"/>
      <c r="J152" s="186"/>
      <c r="K152" s="186"/>
      <c r="L152" s="186"/>
    </row>
    <row r="153" spans="1:12" s="39" customFormat="1">
      <c r="A153"/>
      <c r="B153"/>
      <c r="C153"/>
      <c r="D153"/>
      <c r="F153" s="181"/>
      <c r="G153" s="186"/>
      <c r="H153" s="186"/>
      <c r="I153" s="186"/>
      <c r="J153" s="186"/>
      <c r="K153" s="186"/>
      <c r="L153" s="186"/>
    </row>
    <row r="154" spans="1:12" s="39" customFormat="1">
      <c r="A154"/>
      <c r="B154"/>
      <c r="C154"/>
      <c r="D154"/>
      <c r="F154" s="181"/>
      <c r="G154" s="186"/>
      <c r="H154" s="186"/>
      <c r="I154" s="186"/>
      <c r="J154" s="186"/>
      <c r="K154" s="186"/>
      <c r="L154" s="186"/>
    </row>
    <row r="155" spans="1:12" s="39" customFormat="1">
      <c r="A155"/>
      <c r="B155"/>
      <c r="C155"/>
      <c r="D155"/>
      <c r="F155" s="181"/>
      <c r="G155" s="186"/>
      <c r="H155" s="186"/>
      <c r="I155" s="186"/>
      <c r="J155" s="186"/>
      <c r="K155" s="186"/>
      <c r="L155" s="186"/>
    </row>
    <row r="156" spans="1:12" s="39" customFormat="1">
      <c r="A156"/>
      <c r="B156"/>
      <c r="C156"/>
      <c r="D156"/>
      <c r="F156" s="181"/>
      <c r="G156" s="186"/>
      <c r="H156" s="186"/>
      <c r="I156" s="186"/>
      <c r="J156" s="186"/>
      <c r="K156" s="186"/>
      <c r="L156" s="186"/>
    </row>
    <row r="157" spans="1:12" s="39" customFormat="1">
      <c r="A157"/>
      <c r="B157"/>
      <c r="C157"/>
      <c r="D157"/>
      <c r="F157" s="181"/>
      <c r="G157" s="186"/>
      <c r="H157" s="186"/>
      <c r="I157" s="186"/>
      <c r="J157" s="186"/>
      <c r="K157" s="186"/>
      <c r="L157" s="186"/>
    </row>
    <row r="158" spans="1:12" s="39" customFormat="1">
      <c r="A158"/>
      <c r="B158"/>
      <c r="C158"/>
      <c r="D158"/>
      <c r="F158" s="181"/>
      <c r="G158" s="186"/>
      <c r="H158" s="186"/>
      <c r="I158" s="186"/>
      <c r="J158" s="186"/>
      <c r="K158" s="186"/>
      <c r="L158" s="186"/>
    </row>
    <row r="159" spans="1:12" s="39" customFormat="1">
      <c r="A159"/>
      <c r="B159"/>
      <c r="C159"/>
      <c r="D159"/>
      <c r="F159" s="181"/>
      <c r="G159" s="186"/>
      <c r="H159" s="186"/>
      <c r="I159" s="186"/>
      <c r="J159" s="186"/>
      <c r="K159" s="186"/>
      <c r="L159" s="186"/>
    </row>
    <row r="160" spans="1:12" s="39" customFormat="1">
      <c r="A160"/>
      <c r="B160"/>
      <c r="C160"/>
      <c r="D160"/>
      <c r="F160" s="181"/>
      <c r="G160" s="186"/>
      <c r="H160" s="186"/>
      <c r="I160" s="186"/>
      <c r="J160" s="186"/>
      <c r="K160" s="186"/>
      <c r="L160" s="186"/>
    </row>
    <row r="161" spans="1:12" s="39" customFormat="1">
      <c r="A161"/>
      <c r="B161"/>
      <c r="C161"/>
      <c r="D161"/>
      <c r="F161" s="181"/>
      <c r="G161" s="187"/>
      <c r="H161" s="187"/>
      <c r="I161" s="187"/>
      <c r="J161" s="186"/>
      <c r="K161" s="187"/>
      <c r="L161" s="187"/>
    </row>
    <row r="162" spans="1:12" s="39" customFormat="1">
      <c r="A162"/>
      <c r="B162"/>
      <c r="C162"/>
      <c r="D162"/>
      <c r="F162" s="181"/>
      <c r="G162" s="187"/>
      <c r="H162" s="187"/>
      <c r="I162" s="187"/>
      <c r="J162" s="186"/>
      <c r="K162" s="187"/>
      <c r="L162" s="187"/>
    </row>
    <row r="163" spans="1:12" s="39" customFormat="1">
      <c r="A163"/>
      <c r="B163"/>
      <c r="C163"/>
      <c r="D163"/>
      <c r="F163" s="181"/>
      <c r="G163" s="186"/>
      <c r="H163" s="186"/>
      <c r="I163" s="186"/>
      <c r="J163" s="186"/>
      <c r="K163" s="186"/>
      <c r="L163" s="186"/>
    </row>
    <row r="164" spans="1:12" s="39" customFormat="1">
      <c r="A164"/>
      <c r="B164"/>
      <c r="C164"/>
      <c r="D164"/>
      <c r="F164" s="181"/>
      <c r="G164" s="186"/>
      <c r="H164" s="186"/>
      <c r="I164" s="186"/>
      <c r="J164" s="186"/>
      <c r="K164" s="186"/>
      <c r="L164" s="186"/>
    </row>
    <row r="165" spans="1:12" s="39" customFormat="1">
      <c r="A165"/>
      <c r="B165"/>
      <c r="C165"/>
      <c r="D165"/>
      <c r="F165" s="181"/>
      <c r="G165" s="186"/>
      <c r="H165" s="186"/>
      <c r="I165" s="186"/>
      <c r="J165" s="186"/>
      <c r="K165" s="186"/>
      <c r="L165" s="186"/>
    </row>
    <row r="166" spans="1:12" s="39" customFormat="1">
      <c r="A166"/>
      <c r="B166"/>
      <c r="C166"/>
      <c r="D166"/>
      <c r="F166" s="181"/>
      <c r="G166" s="186"/>
      <c r="H166" s="186"/>
      <c r="I166" s="186"/>
      <c r="J166" s="186"/>
      <c r="K166" s="186"/>
      <c r="L166" s="186"/>
    </row>
    <row r="167" spans="1:12" s="39" customFormat="1">
      <c r="A167"/>
      <c r="B167"/>
      <c r="C167"/>
      <c r="D167"/>
      <c r="F167" s="181"/>
      <c r="G167" s="186"/>
      <c r="H167" s="186"/>
      <c r="I167" s="186"/>
      <c r="J167" s="186"/>
      <c r="K167" s="186"/>
      <c r="L167" s="186"/>
    </row>
    <row r="168" spans="1:12" s="39" customFormat="1">
      <c r="A168"/>
      <c r="B168"/>
      <c r="C168"/>
      <c r="D168"/>
      <c r="F168" s="181"/>
      <c r="G168" s="187"/>
      <c r="H168" s="187"/>
      <c r="I168" s="187"/>
      <c r="J168" s="186"/>
      <c r="K168" s="187"/>
      <c r="L168" s="187"/>
    </row>
    <row r="169" spans="1:12" s="39" customFormat="1">
      <c r="A169"/>
      <c r="B169"/>
      <c r="C169"/>
      <c r="D169"/>
      <c r="F169" s="181"/>
      <c r="G169" s="187"/>
      <c r="H169" s="187"/>
      <c r="I169" s="187"/>
      <c r="J169" s="186"/>
      <c r="K169" s="187"/>
      <c r="L169" s="187"/>
    </row>
    <row r="170" spans="1:12" s="39" customFormat="1">
      <c r="A170"/>
      <c r="B170"/>
      <c r="C170"/>
      <c r="D170"/>
      <c r="F170" s="181"/>
      <c r="G170" s="186"/>
      <c r="H170" s="186"/>
      <c r="I170" s="186"/>
      <c r="J170" s="186"/>
      <c r="K170" s="186"/>
      <c r="L170" s="186"/>
    </row>
    <row r="171" spans="1:12" s="39" customFormat="1">
      <c r="A171"/>
      <c r="B171"/>
      <c r="C171"/>
      <c r="D171"/>
      <c r="F171" s="181"/>
      <c r="G171" s="186"/>
      <c r="H171" s="186"/>
      <c r="I171" s="186"/>
      <c r="J171" s="186"/>
      <c r="K171" s="186"/>
      <c r="L171" s="186"/>
    </row>
    <row r="172" spans="1:12" s="39" customFormat="1">
      <c r="A172"/>
      <c r="B172"/>
      <c r="C172"/>
      <c r="D172"/>
      <c r="F172" s="181"/>
      <c r="G172" s="186"/>
      <c r="H172" s="186"/>
      <c r="I172" s="186"/>
      <c r="J172" s="186"/>
      <c r="K172" s="186"/>
      <c r="L172" s="186"/>
    </row>
    <row r="173" spans="1:12" s="39" customFormat="1">
      <c r="A173"/>
      <c r="B173"/>
      <c r="C173"/>
      <c r="D173"/>
      <c r="F173" s="181"/>
      <c r="G173" s="187"/>
      <c r="H173" s="187"/>
      <c r="I173" s="187"/>
      <c r="J173" s="186"/>
      <c r="K173" s="187"/>
      <c r="L173" s="187"/>
    </row>
    <row r="174" spans="1:12" s="39" customFormat="1">
      <c r="A174"/>
      <c r="B174"/>
      <c r="C174"/>
      <c r="D174"/>
      <c r="F174" s="181"/>
      <c r="G174" s="186"/>
      <c r="H174" s="186"/>
      <c r="I174" s="186"/>
      <c r="J174" s="186"/>
      <c r="K174" s="186"/>
      <c r="L174" s="186"/>
    </row>
    <row r="175" spans="1:12" s="39" customFormat="1">
      <c r="A175"/>
      <c r="B175"/>
      <c r="C175"/>
      <c r="D175"/>
      <c r="F175" s="181"/>
      <c r="G175" s="186"/>
      <c r="H175" s="186"/>
      <c r="I175" s="186"/>
      <c r="J175" s="186"/>
      <c r="K175" s="186"/>
      <c r="L175" s="186"/>
    </row>
    <row r="176" spans="1:12" s="39" customFormat="1">
      <c r="A176"/>
      <c r="B176"/>
      <c r="C176"/>
      <c r="D176"/>
      <c r="F176" s="181"/>
      <c r="G176" s="186"/>
      <c r="H176" s="186"/>
      <c r="I176" s="186"/>
      <c r="J176" s="186"/>
      <c r="K176" s="186"/>
      <c r="L176" s="186"/>
    </row>
    <row r="177" spans="1:12" s="39" customFormat="1">
      <c r="A177"/>
      <c r="B177"/>
      <c r="C177"/>
      <c r="D177"/>
      <c r="F177" s="181"/>
      <c r="G177" s="186"/>
      <c r="H177" s="186"/>
      <c r="I177" s="186"/>
      <c r="J177" s="186"/>
      <c r="K177" s="186"/>
      <c r="L177" s="186"/>
    </row>
    <row r="178" spans="1:12" s="39" customFormat="1">
      <c r="A178"/>
      <c r="B178"/>
      <c r="C178"/>
      <c r="D178"/>
      <c r="F178" s="181"/>
      <c r="G178" s="187"/>
      <c r="H178" s="187"/>
      <c r="I178" s="187"/>
      <c r="J178" s="186"/>
      <c r="K178" s="187"/>
      <c r="L178" s="187"/>
    </row>
    <row r="179" spans="1:12" s="39" customFormat="1">
      <c r="A179"/>
      <c r="B179"/>
      <c r="C179"/>
      <c r="D179"/>
      <c r="F179" s="181"/>
      <c r="G179" s="186"/>
      <c r="H179" s="186"/>
      <c r="I179" s="186"/>
      <c r="J179" s="186"/>
      <c r="K179" s="186"/>
      <c r="L179" s="186"/>
    </row>
    <row r="180" spans="1:12" s="39" customFormat="1">
      <c r="A180"/>
      <c r="B180"/>
      <c r="C180"/>
      <c r="D180"/>
      <c r="F180" s="181"/>
      <c r="G180" s="186"/>
      <c r="H180" s="186"/>
      <c r="I180" s="186"/>
      <c r="J180" s="186"/>
      <c r="K180" s="186"/>
      <c r="L180" s="186"/>
    </row>
    <row r="181" spans="1:12" s="39" customFormat="1">
      <c r="A181"/>
      <c r="B181"/>
      <c r="C181"/>
      <c r="D181"/>
      <c r="F181" s="181"/>
      <c r="G181" s="186"/>
      <c r="H181" s="186"/>
      <c r="I181" s="186"/>
      <c r="J181" s="186"/>
      <c r="K181" s="186"/>
      <c r="L181" s="186"/>
    </row>
    <row r="182" spans="1:12" s="39" customFormat="1">
      <c r="A182"/>
      <c r="B182"/>
      <c r="C182"/>
      <c r="D182"/>
      <c r="F182" s="181"/>
      <c r="G182" s="186"/>
      <c r="H182" s="186"/>
      <c r="I182" s="186"/>
      <c r="J182" s="186"/>
      <c r="K182" s="186"/>
      <c r="L182" s="186"/>
    </row>
    <row r="183" spans="1:12" s="39" customFormat="1">
      <c r="A183"/>
      <c r="B183"/>
      <c r="C183"/>
      <c r="D183"/>
      <c r="F183" s="181"/>
      <c r="G183" s="186"/>
      <c r="H183" s="186"/>
      <c r="I183" s="186"/>
      <c r="J183" s="186"/>
      <c r="K183" s="186"/>
      <c r="L183" s="186"/>
    </row>
    <row r="184" spans="1:12" s="39" customFormat="1">
      <c r="A184"/>
      <c r="B184"/>
      <c r="C184"/>
      <c r="D184"/>
      <c r="F184" s="181"/>
      <c r="G184" s="186"/>
      <c r="H184" s="186"/>
      <c r="I184" s="186"/>
      <c r="J184" s="186"/>
      <c r="K184" s="186"/>
      <c r="L184" s="186"/>
    </row>
    <row r="185" spans="1:12" s="39" customFormat="1">
      <c r="A185"/>
      <c r="B185"/>
      <c r="C185"/>
      <c r="D185"/>
      <c r="F185" s="181"/>
      <c r="G185" s="186"/>
      <c r="H185" s="186"/>
      <c r="I185" s="186"/>
      <c r="J185" s="186"/>
      <c r="K185" s="186"/>
      <c r="L185" s="186"/>
    </row>
    <row r="186" spans="1:12" s="39" customFormat="1">
      <c r="A186"/>
      <c r="B186"/>
      <c r="C186"/>
      <c r="D186"/>
      <c r="F186" s="181"/>
      <c r="G186" s="186"/>
      <c r="H186" s="186"/>
      <c r="I186" s="186"/>
      <c r="J186" s="186"/>
      <c r="K186" s="186"/>
      <c r="L186" s="186"/>
    </row>
    <row r="187" spans="1:12" s="39" customFormat="1">
      <c r="A187"/>
      <c r="B187"/>
      <c r="C187"/>
      <c r="D187"/>
      <c r="F187" s="181"/>
      <c r="G187" s="186"/>
      <c r="H187" s="186"/>
      <c r="I187" s="186"/>
      <c r="J187" s="186"/>
      <c r="K187" s="186"/>
      <c r="L187" s="186"/>
    </row>
    <row r="188" spans="1:12" s="39" customFormat="1">
      <c r="A188"/>
      <c r="B188"/>
      <c r="C188"/>
      <c r="D188"/>
      <c r="F188" s="181"/>
      <c r="G188" s="186"/>
      <c r="H188" s="186"/>
      <c r="I188" s="186"/>
      <c r="J188" s="186"/>
      <c r="K188" s="186"/>
      <c r="L188" s="186"/>
    </row>
    <row r="189" spans="1:12" s="39" customFormat="1">
      <c r="A189"/>
      <c r="B189"/>
      <c r="C189"/>
      <c r="D189"/>
      <c r="F189" s="181"/>
      <c r="G189" s="186"/>
      <c r="H189" s="186"/>
      <c r="I189" s="186"/>
      <c r="J189" s="186"/>
      <c r="K189" s="186"/>
      <c r="L189" s="186"/>
    </row>
    <row r="190" spans="1:12" s="39" customFormat="1">
      <c r="A190"/>
      <c r="B190"/>
      <c r="C190"/>
      <c r="D190"/>
      <c r="F190" s="181"/>
      <c r="G190" s="187"/>
      <c r="H190" s="187"/>
      <c r="I190" s="187"/>
      <c r="J190" s="186"/>
      <c r="K190" s="187"/>
      <c r="L190" s="187"/>
    </row>
    <row r="191" spans="1:12" s="39" customFormat="1">
      <c r="A191"/>
      <c r="B191"/>
      <c r="C191"/>
      <c r="D191"/>
      <c r="F191" s="181"/>
      <c r="G191" s="186"/>
      <c r="H191" s="186"/>
      <c r="I191" s="186"/>
      <c r="J191" s="186"/>
      <c r="K191" s="186"/>
      <c r="L191" s="186"/>
    </row>
    <row r="192" spans="1:12" s="39" customFormat="1">
      <c r="A192"/>
      <c r="B192"/>
      <c r="C192"/>
      <c r="D192"/>
      <c r="F192" s="181"/>
      <c r="G192" s="186"/>
      <c r="H192" s="186"/>
      <c r="I192" s="186"/>
      <c r="J192" s="186"/>
      <c r="K192" s="186"/>
      <c r="L192" s="186"/>
    </row>
    <row r="193" spans="1:12" s="39" customFormat="1">
      <c r="A193"/>
      <c r="B193"/>
      <c r="C193"/>
      <c r="D193"/>
      <c r="F193" s="181"/>
      <c r="G193" s="186"/>
      <c r="H193" s="186"/>
      <c r="I193" s="186"/>
      <c r="J193" s="186"/>
      <c r="K193" s="186"/>
      <c r="L193" s="186"/>
    </row>
    <row r="194" spans="1:12" s="39" customFormat="1">
      <c r="A194"/>
      <c r="B194"/>
      <c r="C194"/>
      <c r="D194"/>
      <c r="F194" s="181"/>
      <c r="G194" s="186"/>
      <c r="H194" s="186"/>
      <c r="I194" s="186"/>
      <c r="J194" s="186"/>
      <c r="K194" s="186"/>
      <c r="L194" s="186"/>
    </row>
    <row r="195" spans="1:12" s="39" customFormat="1">
      <c r="A195"/>
      <c r="B195"/>
      <c r="C195"/>
      <c r="D195"/>
      <c r="F195" s="181"/>
      <c r="G195" s="186"/>
      <c r="H195" s="186"/>
      <c r="I195" s="186"/>
      <c r="J195" s="186"/>
      <c r="K195" s="186"/>
      <c r="L195" s="186"/>
    </row>
    <row r="196" spans="1:12" s="39" customFormat="1">
      <c r="A196"/>
      <c r="B196"/>
      <c r="C196"/>
      <c r="D196"/>
      <c r="F196" s="181"/>
      <c r="G196" s="187"/>
      <c r="H196" s="187"/>
      <c r="I196" s="187"/>
      <c r="J196" s="186"/>
      <c r="K196" s="187"/>
      <c r="L196" s="187"/>
    </row>
    <row r="197" spans="1:12" s="39" customFormat="1">
      <c r="A197"/>
      <c r="B197"/>
      <c r="C197"/>
      <c r="D197"/>
      <c r="F197" s="181"/>
      <c r="G197" s="187"/>
      <c r="H197" s="187"/>
      <c r="I197" s="187"/>
      <c r="J197" s="186"/>
      <c r="K197" s="187"/>
      <c r="L197" s="187"/>
    </row>
    <row r="198" spans="1:12" s="39" customFormat="1">
      <c r="A198"/>
      <c r="B198"/>
      <c r="C198"/>
      <c r="D198"/>
      <c r="F198" s="181"/>
      <c r="G198" s="187"/>
      <c r="H198" s="187"/>
      <c r="I198" s="187"/>
      <c r="J198" s="186"/>
      <c r="K198" s="187"/>
      <c r="L198" s="187"/>
    </row>
    <row r="199" spans="1:12" s="39" customFormat="1">
      <c r="A199"/>
      <c r="B199"/>
      <c r="C199"/>
      <c r="D199"/>
      <c r="F199" s="181"/>
      <c r="G199" s="187"/>
      <c r="H199" s="187"/>
      <c r="I199" s="187"/>
      <c r="J199" s="186"/>
      <c r="K199" s="187"/>
      <c r="L199" s="187"/>
    </row>
    <row r="200" spans="1:12" s="39" customFormat="1">
      <c r="A200"/>
      <c r="B200"/>
      <c r="C200"/>
      <c r="D200"/>
      <c r="F200" s="181"/>
      <c r="G200" s="186"/>
      <c r="H200" s="186"/>
      <c r="I200" s="186"/>
      <c r="J200" s="186"/>
      <c r="K200" s="186"/>
      <c r="L200" s="186"/>
    </row>
    <row r="201" spans="1:12" s="39" customFormat="1">
      <c r="A201"/>
      <c r="B201"/>
      <c r="C201"/>
      <c r="D201"/>
      <c r="F201" s="181"/>
      <c r="G201" s="186"/>
      <c r="H201" s="186"/>
      <c r="I201" s="186"/>
      <c r="J201" s="186"/>
      <c r="K201" s="186"/>
      <c r="L201" s="186"/>
    </row>
    <row r="202" spans="1:12" s="39" customFormat="1">
      <c r="A202"/>
      <c r="B202"/>
      <c r="C202"/>
      <c r="D202"/>
      <c r="F202" s="181"/>
      <c r="G202" s="186"/>
      <c r="H202" s="186"/>
      <c r="I202" s="186"/>
      <c r="J202" s="186"/>
      <c r="K202" s="186"/>
      <c r="L202" s="186"/>
    </row>
    <row r="203" spans="1:12" s="39" customFormat="1">
      <c r="A203"/>
      <c r="B203"/>
      <c r="C203"/>
      <c r="D203"/>
      <c r="F203" s="181"/>
      <c r="G203" s="186"/>
      <c r="H203" s="186"/>
      <c r="I203" s="186"/>
      <c r="J203" s="186"/>
      <c r="K203" s="186"/>
      <c r="L203" s="186"/>
    </row>
    <row r="204" spans="1:12" s="39" customFormat="1">
      <c r="A204"/>
      <c r="B204"/>
      <c r="C204"/>
      <c r="D204"/>
      <c r="F204" s="181"/>
      <c r="G204" s="186"/>
      <c r="H204" s="186"/>
      <c r="I204" s="186"/>
      <c r="J204" s="186"/>
      <c r="K204" s="186"/>
      <c r="L204" s="186"/>
    </row>
    <row r="205" spans="1:12" s="39" customFormat="1">
      <c r="A205"/>
      <c r="B205"/>
      <c r="C205"/>
      <c r="D205"/>
      <c r="F205" s="181"/>
      <c r="G205" s="186"/>
      <c r="H205" s="186"/>
      <c r="I205" s="186"/>
      <c r="J205" s="186"/>
      <c r="K205" s="186"/>
      <c r="L205" s="186"/>
    </row>
    <row r="206" spans="1:12" s="39" customFormat="1">
      <c r="A206"/>
      <c r="B206"/>
      <c r="C206"/>
      <c r="D206"/>
      <c r="F206" s="181"/>
      <c r="G206" s="186"/>
      <c r="H206" s="186"/>
      <c r="I206" s="186"/>
      <c r="J206" s="186"/>
      <c r="K206" s="186"/>
      <c r="L206" s="186"/>
    </row>
    <row r="207" spans="1:12" s="39" customFormat="1">
      <c r="A207"/>
      <c r="B207"/>
      <c r="C207"/>
      <c r="D207"/>
      <c r="F207" s="181"/>
      <c r="G207" s="186"/>
      <c r="H207" s="186"/>
      <c r="I207" s="186"/>
      <c r="J207" s="186"/>
      <c r="K207" s="186"/>
      <c r="L207" s="186"/>
    </row>
    <row r="208" spans="1:12" s="39" customFormat="1">
      <c r="A208"/>
      <c r="B208"/>
      <c r="C208"/>
      <c r="D208"/>
      <c r="F208" s="181"/>
      <c r="G208" s="186"/>
      <c r="H208" s="186"/>
      <c r="I208" s="186"/>
      <c r="J208" s="186"/>
      <c r="K208" s="186"/>
      <c r="L208" s="186"/>
    </row>
    <row r="209" spans="1:12" s="39" customFormat="1">
      <c r="A209"/>
      <c r="B209"/>
      <c r="C209"/>
      <c r="D209"/>
      <c r="F209" s="181"/>
      <c r="G209" s="186"/>
      <c r="H209" s="186"/>
      <c r="I209" s="186"/>
      <c r="J209" s="186"/>
      <c r="K209" s="186"/>
      <c r="L209" s="186"/>
    </row>
    <row r="210" spans="1:12" s="39" customFormat="1">
      <c r="A210"/>
      <c r="B210"/>
      <c r="C210"/>
      <c r="D210"/>
      <c r="F210" s="181"/>
      <c r="G210" s="186"/>
      <c r="H210" s="186"/>
      <c r="I210" s="186"/>
      <c r="J210" s="186"/>
      <c r="K210" s="186"/>
      <c r="L210" s="186"/>
    </row>
    <row r="211" spans="1:12" s="39" customFormat="1">
      <c r="A211"/>
      <c r="B211"/>
      <c r="C211"/>
      <c r="D211"/>
      <c r="F211" s="181"/>
      <c r="G211" s="186"/>
      <c r="H211" s="186"/>
      <c r="I211" s="186"/>
      <c r="J211" s="186"/>
      <c r="K211" s="186"/>
      <c r="L211" s="186"/>
    </row>
    <row r="212" spans="1:12" s="39" customFormat="1">
      <c r="A212"/>
      <c r="B212"/>
      <c r="C212"/>
      <c r="D212"/>
      <c r="F212" s="181"/>
      <c r="G212" s="186"/>
      <c r="H212" s="186"/>
      <c r="I212" s="186"/>
      <c r="J212" s="186"/>
      <c r="K212" s="186"/>
      <c r="L212" s="186"/>
    </row>
    <row r="213" spans="1:12" s="39" customFormat="1">
      <c r="A213"/>
      <c r="B213"/>
      <c r="C213"/>
      <c r="D213"/>
      <c r="F213" s="181"/>
      <c r="G213" s="186"/>
      <c r="H213" s="186"/>
      <c r="I213" s="186"/>
      <c r="J213" s="186"/>
      <c r="K213" s="186"/>
      <c r="L213" s="186"/>
    </row>
    <row r="214" spans="1:12" s="39" customFormat="1">
      <c r="A214"/>
      <c r="B214"/>
      <c r="C214"/>
      <c r="D214"/>
      <c r="F214" s="181"/>
      <c r="G214" s="187"/>
      <c r="H214" s="187"/>
      <c r="I214" s="187"/>
      <c r="J214" s="186"/>
      <c r="K214" s="187"/>
      <c r="L214" s="185"/>
    </row>
    <row r="215" spans="1:12" s="39" customFormat="1">
      <c r="A215"/>
      <c r="B215"/>
      <c r="C215"/>
      <c r="D215"/>
      <c r="F215" s="181"/>
      <c r="G215" s="186"/>
      <c r="H215" s="186"/>
      <c r="I215" s="186"/>
      <c r="J215" s="186"/>
      <c r="K215" s="186"/>
      <c r="L215" s="186"/>
    </row>
    <row r="216" spans="1:12" s="39" customFormat="1">
      <c r="A216"/>
      <c r="B216"/>
      <c r="C216"/>
      <c r="D216"/>
      <c r="F216" s="181"/>
      <c r="G216" s="186"/>
      <c r="H216" s="186"/>
      <c r="I216" s="186"/>
      <c r="J216" s="186"/>
      <c r="K216" s="186"/>
      <c r="L216" s="186"/>
    </row>
    <row r="217" spans="1:12" s="39" customFormat="1">
      <c r="A217"/>
      <c r="B217"/>
      <c r="C217"/>
      <c r="D217"/>
      <c r="F217" s="181"/>
      <c r="G217" s="186"/>
      <c r="H217" s="186"/>
      <c r="I217" s="186"/>
      <c r="J217" s="186"/>
      <c r="K217" s="186"/>
      <c r="L217" s="186"/>
    </row>
    <row r="218" spans="1:12" s="39" customFormat="1">
      <c r="A218"/>
      <c r="B218"/>
      <c r="C218"/>
      <c r="D218"/>
      <c r="F218" s="181"/>
      <c r="G218" s="186"/>
      <c r="H218" s="186"/>
      <c r="I218" s="186"/>
      <c r="J218" s="186"/>
      <c r="K218" s="186"/>
      <c r="L218" s="186"/>
    </row>
    <row r="219" spans="1:12" s="39" customFormat="1">
      <c r="A219"/>
      <c r="B219"/>
      <c r="C219"/>
      <c r="D219"/>
      <c r="F219" s="181"/>
      <c r="G219" s="186"/>
      <c r="H219" s="186"/>
      <c r="I219" s="186"/>
      <c r="J219" s="186"/>
      <c r="K219" s="186"/>
      <c r="L219" s="186"/>
    </row>
    <row r="220" spans="1:12" s="39" customFormat="1">
      <c r="A220"/>
      <c r="B220"/>
      <c r="C220"/>
      <c r="D220"/>
      <c r="F220" s="181"/>
      <c r="G220" s="186"/>
      <c r="H220" s="186"/>
      <c r="I220" s="186"/>
      <c r="J220" s="186"/>
      <c r="K220" s="186"/>
      <c r="L220" s="186"/>
    </row>
    <row r="221" spans="1:12" s="39" customFormat="1">
      <c r="A221"/>
      <c r="B221"/>
      <c r="C221"/>
      <c r="D221"/>
      <c r="F221" s="181"/>
      <c r="G221" s="187"/>
      <c r="H221" s="187"/>
      <c r="I221" s="187"/>
      <c r="J221" s="186"/>
      <c r="K221" s="187"/>
      <c r="L221" s="187"/>
    </row>
    <row r="222" spans="1:12" s="39" customFormat="1">
      <c r="A222"/>
      <c r="B222"/>
      <c r="C222"/>
      <c r="D222"/>
      <c r="F222" s="181"/>
      <c r="G222" s="186"/>
      <c r="H222" s="186"/>
      <c r="I222" s="186"/>
      <c r="J222" s="186"/>
      <c r="K222" s="186"/>
      <c r="L222" s="186"/>
    </row>
    <row r="223" spans="1:12" s="39" customFormat="1">
      <c r="A223"/>
      <c r="B223"/>
      <c r="C223"/>
      <c r="D223"/>
      <c r="F223" s="181"/>
      <c r="G223" s="186"/>
      <c r="H223" s="186"/>
      <c r="I223" s="186"/>
      <c r="J223" s="186"/>
      <c r="K223" s="186"/>
      <c r="L223" s="186"/>
    </row>
    <row r="224" spans="1:12" s="39" customFormat="1">
      <c r="A224"/>
      <c r="B224"/>
      <c r="C224"/>
      <c r="D224"/>
      <c r="F224" s="181"/>
      <c r="G224" s="186"/>
      <c r="H224" s="186"/>
      <c r="I224" s="186"/>
      <c r="J224" s="186"/>
      <c r="K224" s="186"/>
      <c r="L224" s="186"/>
    </row>
    <row r="225" spans="1:12" s="39" customFormat="1">
      <c r="A225"/>
      <c r="B225"/>
      <c r="C225"/>
      <c r="D225"/>
      <c r="F225" s="181"/>
      <c r="G225" s="186"/>
      <c r="H225" s="186"/>
      <c r="I225" s="186"/>
      <c r="J225" s="186"/>
      <c r="K225" s="186"/>
      <c r="L225" s="186"/>
    </row>
    <row r="226" spans="1:12" s="39" customFormat="1">
      <c r="A226"/>
      <c r="B226"/>
      <c r="C226"/>
      <c r="D226"/>
      <c r="F226" s="181"/>
      <c r="G226" s="186"/>
      <c r="H226" s="186"/>
      <c r="I226" s="186"/>
      <c r="J226" s="186"/>
      <c r="K226" s="186"/>
      <c r="L226" s="186"/>
    </row>
    <row r="227" spans="1:12" s="39" customFormat="1">
      <c r="A227"/>
      <c r="B227"/>
      <c r="C227"/>
      <c r="D227"/>
      <c r="F227" s="181"/>
      <c r="G227" s="186"/>
      <c r="H227" s="186"/>
      <c r="I227" s="186"/>
      <c r="J227" s="186"/>
      <c r="K227" s="186"/>
      <c r="L227" s="186"/>
    </row>
    <row r="228" spans="1:12" s="39" customFormat="1">
      <c r="A228"/>
      <c r="B228"/>
      <c r="C228"/>
      <c r="D228"/>
      <c r="F228" s="181"/>
      <c r="G228" s="187"/>
      <c r="H228" s="187"/>
      <c r="I228" s="187"/>
      <c r="J228" s="186"/>
      <c r="K228" s="187"/>
      <c r="L228" s="187"/>
    </row>
    <row r="229" spans="1:12" s="39" customFormat="1">
      <c r="A229"/>
      <c r="B229"/>
      <c r="C229"/>
      <c r="D229"/>
      <c r="F229" s="181"/>
      <c r="G229" s="186"/>
      <c r="H229" s="186"/>
      <c r="I229" s="186"/>
      <c r="J229" s="186"/>
      <c r="K229" s="186"/>
      <c r="L229" s="186"/>
    </row>
    <row r="230" spans="1:12" s="39" customFormat="1">
      <c r="A230"/>
      <c r="B230"/>
      <c r="C230"/>
      <c r="D230"/>
      <c r="F230" s="181"/>
      <c r="G230" s="186"/>
      <c r="H230" s="186"/>
      <c r="I230" s="186"/>
      <c r="J230" s="186"/>
      <c r="K230" s="186"/>
      <c r="L230" s="186"/>
    </row>
    <row r="231" spans="1:12" s="39" customFormat="1">
      <c r="A231"/>
      <c r="B231"/>
      <c r="C231"/>
      <c r="D231"/>
      <c r="F231" s="181"/>
      <c r="G231" s="187"/>
      <c r="H231" s="187"/>
      <c r="I231" s="187"/>
      <c r="J231" s="186"/>
      <c r="K231" s="187"/>
      <c r="L231" s="187"/>
    </row>
    <row r="232" spans="1:12" s="39" customFormat="1">
      <c r="A232"/>
      <c r="B232"/>
      <c r="C232"/>
      <c r="D232"/>
      <c r="F232" s="181"/>
      <c r="G232" s="186"/>
      <c r="H232" s="186"/>
      <c r="I232" s="186"/>
      <c r="J232" s="186"/>
      <c r="K232" s="186"/>
      <c r="L232" s="186"/>
    </row>
    <row r="233" spans="1:12" s="39" customFormat="1">
      <c r="A233"/>
      <c r="B233"/>
      <c r="C233"/>
      <c r="D233"/>
      <c r="F233" s="181"/>
      <c r="G233" s="186"/>
      <c r="H233" s="186"/>
      <c r="I233" s="186"/>
      <c r="J233" s="186"/>
      <c r="K233" s="186"/>
      <c r="L233" s="186"/>
    </row>
    <row r="234" spans="1:12" s="39" customFormat="1">
      <c r="A234"/>
      <c r="B234"/>
      <c r="C234"/>
      <c r="D234"/>
      <c r="F234" s="181"/>
      <c r="G234" s="186"/>
      <c r="H234" s="186"/>
      <c r="I234" s="186"/>
      <c r="J234" s="186"/>
      <c r="K234" s="186"/>
      <c r="L234" s="186"/>
    </row>
    <row r="235" spans="1:12" s="39" customFormat="1">
      <c r="A235"/>
      <c r="B235"/>
      <c r="C235"/>
      <c r="D235"/>
      <c r="F235" s="181"/>
      <c r="G235" s="186"/>
      <c r="H235" s="186"/>
      <c r="I235" s="186"/>
      <c r="J235" s="186"/>
      <c r="K235" s="186"/>
      <c r="L235" s="186"/>
    </row>
    <row r="236" spans="1:12" s="39" customFormat="1">
      <c r="A236"/>
      <c r="B236"/>
      <c r="C236"/>
      <c r="D236"/>
      <c r="F236" s="181"/>
      <c r="G236" s="186"/>
      <c r="H236" s="186"/>
      <c r="I236" s="186"/>
      <c r="J236" s="186"/>
      <c r="K236" s="186"/>
      <c r="L236" s="186"/>
    </row>
    <row r="237" spans="1:12" s="39" customFormat="1">
      <c r="A237"/>
      <c r="B237"/>
      <c r="C237"/>
      <c r="D237"/>
      <c r="F237" s="181"/>
      <c r="G237" s="187"/>
      <c r="H237" s="187"/>
      <c r="I237" s="187"/>
      <c r="J237" s="186"/>
      <c r="K237" s="187"/>
      <c r="L237" s="187"/>
    </row>
    <row r="238" spans="1:12" s="39" customFormat="1">
      <c r="A238"/>
      <c r="B238"/>
      <c r="C238"/>
      <c r="D238"/>
      <c r="F238" s="181"/>
      <c r="G238" s="186"/>
      <c r="H238" s="186"/>
      <c r="I238" s="186"/>
      <c r="J238" s="186"/>
      <c r="K238" s="186"/>
      <c r="L238" s="186"/>
    </row>
    <row r="239" spans="1:12" s="39" customFormat="1">
      <c r="A239"/>
      <c r="B239"/>
      <c r="C239"/>
      <c r="D239"/>
      <c r="F239" s="181"/>
      <c r="G239" s="186"/>
      <c r="H239" s="186"/>
      <c r="I239" s="189"/>
      <c r="J239" s="186"/>
      <c r="K239" s="186"/>
      <c r="L239" s="186"/>
    </row>
    <row r="240" spans="1:12" s="39" customFormat="1">
      <c r="A240"/>
      <c r="B240"/>
      <c r="C240"/>
      <c r="D240"/>
      <c r="F240" s="181"/>
      <c r="G240" s="186"/>
      <c r="H240" s="186"/>
      <c r="I240" s="186"/>
      <c r="J240" s="186"/>
      <c r="K240" s="186"/>
      <c r="L240" s="186"/>
    </row>
    <row r="241" spans="1:12" s="39" customFormat="1">
      <c r="A241"/>
      <c r="B241"/>
      <c r="C241"/>
      <c r="D241"/>
      <c r="F241" s="181"/>
      <c r="G241" s="187"/>
      <c r="H241" s="187"/>
      <c r="I241" s="187"/>
      <c r="J241" s="186"/>
      <c r="K241" s="187"/>
      <c r="L241" s="187"/>
    </row>
    <row r="242" spans="1:12" s="39" customFormat="1">
      <c r="A242"/>
      <c r="B242"/>
      <c r="C242"/>
      <c r="D242"/>
      <c r="F242" s="181"/>
      <c r="G242" s="187"/>
      <c r="H242" s="187"/>
      <c r="I242" s="187"/>
      <c r="J242" s="186"/>
      <c r="K242" s="187"/>
      <c r="L242" s="187"/>
    </row>
    <row r="243" spans="1:12" s="39" customFormat="1">
      <c r="A243"/>
      <c r="B243"/>
      <c r="C243"/>
      <c r="D243"/>
      <c r="F243" s="181"/>
      <c r="G243" s="186"/>
      <c r="H243" s="186"/>
      <c r="I243" s="186"/>
      <c r="J243" s="186"/>
      <c r="K243" s="186"/>
      <c r="L243" s="186"/>
    </row>
    <row r="244" spans="1:12" s="39" customFormat="1">
      <c r="A244"/>
      <c r="B244"/>
      <c r="C244"/>
      <c r="D244"/>
      <c r="F244" s="181"/>
      <c r="G244" s="186"/>
      <c r="H244" s="186"/>
      <c r="I244" s="186"/>
      <c r="J244" s="186"/>
      <c r="K244" s="186"/>
      <c r="L244" s="186"/>
    </row>
    <row r="245" spans="1:12" s="39" customFormat="1">
      <c r="A245"/>
      <c r="B245"/>
      <c r="C245"/>
      <c r="D245"/>
      <c r="F245" s="181"/>
      <c r="G245" s="186"/>
      <c r="H245" s="186"/>
      <c r="I245" s="186"/>
      <c r="J245" s="186"/>
      <c r="K245" s="186"/>
      <c r="L245" s="186"/>
    </row>
    <row r="246" spans="1:12" s="39" customFormat="1">
      <c r="A246"/>
      <c r="B246"/>
      <c r="C246"/>
      <c r="D246"/>
      <c r="F246" s="181"/>
      <c r="G246" s="186"/>
      <c r="H246" s="186"/>
      <c r="I246" s="186"/>
      <c r="J246" s="186"/>
      <c r="K246" s="186"/>
      <c r="L246" s="186"/>
    </row>
    <row r="247" spans="1:12" s="39" customFormat="1">
      <c r="A247"/>
      <c r="B247"/>
      <c r="C247"/>
      <c r="D247"/>
      <c r="F247" s="181"/>
      <c r="G247" s="186"/>
      <c r="H247" s="186"/>
      <c r="I247" s="186"/>
      <c r="J247" s="186"/>
      <c r="K247" s="186"/>
      <c r="L247" s="186"/>
    </row>
    <row r="248" spans="1:12" s="39" customFormat="1">
      <c r="A248"/>
      <c r="B248"/>
      <c r="C248"/>
      <c r="D248"/>
      <c r="F248" s="181"/>
      <c r="G248" s="186"/>
      <c r="H248" s="186"/>
      <c r="I248" s="186"/>
      <c r="J248" s="186"/>
      <c r="K248" s="186"/>
      <c r="L248" s="186"/>
    </row>
    <row r="249" spans="1:12" s="39" customFormat="1">
      <c r="A249"/>
      <c r="B249"/>
      <c r="C249"/>
      <c r="D249"/>
      <c r="F249" s="181"/>
      <c r="G249" s="186"/>
      <c r="H249" s="186"/>
      <c r="I249" s="189"/>
      <c r="J249" s="186"/>
      <c r="K249" s="186"/>
      <c r="L249" s="186"/>
    </row>
    <row r="250" spans="1:12" s="39" customFormat="1">
      <c r="A250"/>
      <c r="B250"/>
      <c r="C250"/>
      <c r="D250"/>
      <c r="F250" s="181"/>
      <c r="G250" s="186"/>
      <c r="H250" s="186"/>
      <c r="I250" s="186"/>
      <c r="J250" s="186"/>
      <c r="K250" s="186"/>
      <c r="L250" s="186"/>
    </row>
    <row r="251" spans="1:12" s="39" customFormat="1">
      <c r="A251"/>
      <c r="B251"/>
      <c r="C251"/>
      <c r="D251"/>
      <c r="F251" s="181"/>
      <c r="G251" s="186"/>
      <c r="H251" s="186"/>
      <c r="I251" s="186"/>
      <c r="J251" s="186"/>
      <c r="K251" s="186"/>
      <c r="L251" s="186"/>
    </row>
    <row r="252" spans="1:12" s="39" customFormat="1">
      <c r="A252"/>
      <c r="B252"/>
      <c r="C252"/>
      <c r="D252"/>
      <c r="F252" s="181"/>
      <c r="G252" s="186"/>
      <c r="H252" s="186"/>
      <c r="I252" s="186"/>
      <c r="J252" s="186"/>
      <c r="K252" s="186"/>
      <c r="L252" s="186"/>
    </row>
    <row r="253" spans="1:12" s="39" customFormat="1">
      <c r="A253"/>
      <c r="B253"/>
      <c r="C253"/>
      <c r="D253"/>
      <c r="F253" s="181"/>
      <c r="G253" s="186"/>
      <c r="H253" s="186"/>
      <c r="I253" s="186"/>
      <c r="J253" s="186"/>
      <c r="K253" s="186"/>
      <c r="L253" s="186"/>
    </row>
    <row r="254" spans="1:12" s="39" customFormat="1">
      <c r="A254"/>
      <c r="B254"/>
      <c r="C254"/>
      <c r="D254"/>
      <c r="F254" s="181"/>
      <c r="G254" s="186"/>
      <c r="H254" s="186"/>
      <c r="I254" s="186"/>
      <c r="J254" s="186"/>
      <c r="K254" s="186"/>
      <c r="L254" s="186"/>
    </row>
    <row r="255" spans="1:12" s="39" customFormat="1">
      <c r="A255"/>
      <c r="B255"/>
      <c r="C255"/>
      <c r="D255"/>
      <c r="F255" s="181"/>
      <c r="G255" s="186"/>
      <c r="H255" s="186"/>
      <c r="I255" s="186"/>
      <c r="J255" s="186"/>
      <c r="K255" s="186"/>
      <c r="L255" s="186"/>
    </row>
    <row r="256" spans="1:12" s="39" customFormat="1">
      <c r="A256"/>
      <c r="B256"/>
      <c r="C256"/>
      <c r="D256"/>
      <c r="F256" s="181"/>
      <c r="G256" s="186"/>
      <c r="H256" s="186"/>
      <c r="I256" s="186"/>
      <c r="J256" s="186"/>
      <c r="K256" s="186"/>
      <c r="L256" s="186"/>
    </row>
    <row r="257" spans="1:12" s="39" customFormat="1">
      <c r="A257"/>
      <c r="B257"/>
      <c r="C257"/>
      <c r="D257"/>
      <c r="F257" s="181"/>
      <c r="G257" s="187"/>
      <c r="H257" s="187"/>
      <c r="I257" s="187"/>
      <c r="J257" s="186"/>
      <c r="K257" s="187"/>
      <c r="L257" s="187"/>
    </row>
    <row r="258" spans="1:12" s="39" customFormat="1">
      <c r="A258"/>
      <c r="B258"/>
      <c r="C258"/>
      <c r="D258"/>
      <c r="F258" s="181"/>
      <c r="G258" s="187"/>
      <c r="H258" s="187"/>
      <c r="I258" s="187"/>
      <c r="J258" s="186"/>
      <c r="K258" s="187"/>
      <c r="L258" s="187"/>
    </row>
    <row r="259" spans="1:12" s="39" customFormat="1">
      <c r="A259"/>
      <c r="B259"/>
      <c r="C259"/>
      <c r="D259"/>
      <c r="F259" s="181"/>
      <c r="G259" s="187"/>
      <c r="H259" s="187"/>
      <c r="I259" s="187"/>
      <c r="J259" s="186"/>
      <c r="K259" s="187"/>
      <c r="L259" s="187"/>
    </row>
    <row r="260" spans="1:12" s="39" customFormat="1">
      <c r="A260"/>
      <c r="B260"/>
      <c r="C260"/>
      <c r="D260"/>
      <c r="F260" s="181"/>
      <c r="G260" s="187"/>
      <c r="H260" s="187"/>
      <c r="I260" s="189"/>
      <c r="J260" s="186"/>
      <c r="K260" s="187"/>
      <c r="L260" s="187"/>
    </row>
    <row r="261" spans="1:12" s="39" customFormat="1">
      <c r="A261"/>
      <c r="B261"/>
      <c r="C261"/>
      <c r="D261"/>
      <c r="F261" s="181"/>
      <c r="G261" s="187"/>
      <c r="H261" s="187"/>
      <c r="I261" s="187"/>
      <c r="J261" s="186"/>
      <c r="K261" s="187"/>
      <c r="L261" s="187"/>
    </row>
    <row r="262" spans="1:12" s="39" customFormat="1">
      <c r="A262"/>
      <c r="B262"/>
      <c r="C262"/>
      <c r="D262"/>
      <c r="F262" s="181"/>
      <c r="G262" s="187"/>
      <c r="H262" s="187"/>
      <c r="I262" s="189"/>
      <c r="J262" s="186"/>
      <c r="K262" s="187"/>
      <c r="L262" s="187"/>
    </row>
    <row r="263" spans="1:12" s="39" customFormat="1">
      <c r="A263"/>
      <c r="B263"/>
      <c r="C263"/>
      <c r="D263"/>
      <c r="F263" s="181"/>
      <c r="G263" s="186"/>
      <c r="H263" s="186"/>
      <c r="I263" s="186"/>
      <c r="J263" s="186"/>
      <c r="K263" s="186"/>
      <c r="L263" s="186"/>
    </row>
    <row r="264" spans="1:12" s="39" customFormat="1">
      <c r="A264"/>
      <c r="B264"/>
      <c r="C264"/>
      <c r="D264"/>
      <c r="F264" s="181"/>
      <c r="G264" s="186"/>
      <c r="H264" s="186"/>
      <c r="I264" s="186"/>
      <c r="J264" s="186"/>
      <c r="K264" s="186"/>
      <c r="L264" s="186"/>
    </row>
    <row r="265" spans="1:12" s="39" customFormat="1">
      <c r="A265"/>
      <c r="B265"/>
      <c r="C265"/>
      <c r="D265"/>
      <c r="F265" s="181"/>
      <c r="G265" s="186"/>
      <c r="H265" s="186"/>
      <c r="I265" s="186"/>
      <c r="J265" s="186"/>
      <c r="K265" s="186"/>
      <c r="L265" s="186"/>
    </row>
    <row r="266" spans="1:12" s="39" customFormat="1">
      <c r="A266"/>
      <c r="B266"/>
      <c r="C266"/>
      <c r="D266"/>
      <c r="F266" s="181"/>
      <c r="G266" s="186"/>
      <c r="H266" s="186"/>
      <c r="I266" s="186"/>
      <c r="J266" s="186"/>
      <c r="K266" s="186"/>
      <c r="L266" s="186"/>
    </row>
    <row r="267" spans="1:12" s="39" customFormat="1">
      <c r="A267"/>
      <c r="B267"/>
      <c r="C267"/>
      <c r="D267"/>
      <c r="F267" s="181"/>
      <c r="G267" s="186"/>
      <c r="H267" s="186"/>
      <c r="I267" s="186"/>
      <c r="J267" s="186"/>
      <c r="K267" s="186"/>
      <c r="L267" s="186"/>
    </row>
    <row r="268" spans="1:12" s="39" customFormat="1">
      <c r="A268"/>
      <c r="B268"/>
      <c r="C268"/>
      <c r="D268"/>
      <c r="F268" s="181"/>
      <c r="G268" s="186"/>
      <c r="H268" s="186"/>
      <c r="I268" s="186"/>
      <c r="J268" s="186"/>
      <c r="K268" s="186"/>
      <c r="L268" s="186"/>
    </row>
    <row r="269" spans="1:12" s="39" customFormat="1">
      <c r="A269"/>
      <c r="B269"/>
      <c r="C269"/>
      <c r="D269"/>
      <c r="F269" s="181"/>
      <c r="G269" s="186"/>
      <c r="H269" s="186"/>
      <c r="I269" s="186"/>
      <c r="J269" s="186"/>
      <c r="K269" s="186"/>
      <c r="L269" s="186"/>
    </row>
    <row r="270" spans="1:12" s="39" customFormat="1">
      <c r="A270"/>
      <c r="B270"/>
      <c r="C270"/>
      <c r="D270"/>
      <c r="F270" s="181"/>
      <c r="G270" s="186"/>
      <c r="H270" s="186"/>
      <c r="I270" s="186"/>
      <c r="J270" s="186"/>
      <c r="K270" s="186"/>
      <c r="L270" s="186"/>
    </row>
    <row r="271" spans="1:12" s="39" customFormat="1">
      <c r="A271"/>
      <c r="B271"/>
      <c r="C271"/>
      <c r="D271"/>
      <c r="F271" s="181"/>
      <c r="G271" s="186"/>
      <c r="H271" s="186"/>
      <c r="I271" s="189"/>
      <c r="J271" s="186"/>
      <c r="K271" s="186"/>
      <c r="L271" s="186"/>
    </row>
    <row r="272" spans="1:12" s="39" customFormat="1">
      <c r="A272"/>
      <c r="B272"/>
      <c r="C272"/>
      <c r="D272"/>
      <c r="F272" s="181"/>
      <c r="G272" s="186"/>
      <c r="H272" s="186"/>
      <c r="I272" s="186"/>
      <c r="J272" s="186"/>
      <c r="K272" s="186"/>
      <c r="L272" s="186"/>
    </row>
    <row r="273" spans="1:12" s="39" customFormat="1">
      <c r="A273"/>
      <c r="B273"/>
      <c r="C273"/>
      <c r="D273"/>
      <c r="F273" s="181"/>
      <c r="G273" s="186"/>
      <c r="H273" s="186"/>
      <c r="I273" s="186"/>
      <c r="J273" s="186"/>
      <c r="K273" s="186"/>
      <c r="L273" s="186"/>
    </row>
    <row r="274" spans="1:12" s="39" customFormat="1">
      <c r="A274"/>
      <c r="B274"/>
      <c r="C274"/>
      <c r="D274"/>
      <c r="F274" s="181"/>
      <c r="G274" s="186"/>
      <c r="H274" s="186"/>
      <c r="I274" s="186"/>
      <c r="J274" s="186"/>
      <c r="K274" s="186"/>
      <c r="L274" s="186"/>
    </row>
    <row r="275" spans="1:12" s="39" customFormat="1">
      <c r="A275"/>
      <c r="B275"/>
      <c r="C275"/>
      <c r="D275"/>
      <c r="F275" s="181"/>
      <c r="G275" s="186"/>
      <c r="H275" s="186"/>
      <c r="I275" s="186"/>
      <c r="J275" s="186"/>
      <c r="K275" s="186"/>
      <c r="L275" s="186"/>
    </row>
    <row r="276" spans="1:12" s="39" customFormat="1">
      <c r="A276"/>
      <c r="B276"/>
      <c r="C276"/>
      <c r="D276"/>
      <c r="F276" s="181"/>
      <c r="G276" s="186"/>
      <c r="H276" s="186"/>
      <c r="I276" s="186"/>
      <c r="J276" s="186"/>
      <c r="K276" s="186"/>
      <c r="L276" s="186"/>
    </row>
    <row r="277" spans="1:12" s="39" customFormat="1">
      <c r="A277"/>
      <c r="B277"/>
      <c r="C277"/>
      <c r="D277"/>
      <c r="F277" s="181"/>
      <c r="H277" s="135"/>
      <c r="I277" s="135"/>
      <c r="J277" s="135"/>
      <c r="K277" s="140"/>
      <c r="L277" s="140"/>
    </row>
    <row r="278" spans="1:12" s="39" customFormat="1">
      <c r="A278"/>
      <c r="B278"/>
      <c r="C278"/>
      <c r="D278"/>
      <c r="F278" s="181"/>
      <c r="G278" s="135"/>
      <c r="H278" s="135"/>
      <c r="I278" s="135"/>
      <c r="J278" s="135"/>
      <c r="K278" s="135"/>
      <c r="L278" s="135"/>
    </row>
    <row r="279" spans="1:12" s="39" customFormat="1">
      <c r="A279"/>
      <c r="B279"/>
      <c r="C279"/>
      <c r="D279"/>
      <c r="F279" s="181"/>
      <c r="G279" s="135"/>
      <c r="H279" s="135"/>
      <c r="I279" s="135"/>
      <c r="J279" s="135"/>
      <c r="K279" s="135"/>
      <c r="L279" s="135"/>
    </row>
    <row r="280" spans="1:12" s="39" customFormat="1">
      <c r="A280"/>
      <c r="B280"/>
      <c r="C280"/>
      <c r="D280"/>
      <c r="F280" s="181"/>
      <c r="G280" s="135"/>
      <c r="H280" s="135"/>
      <c r="I280" s="135"/>
      <c r="J280" s="135"/>
      <c r="K280" s="135"/>
      <c r="L280" s="135"/>
    </row>
    <row r="281" spans="1:12" s="39" customFormat="1">
      <c r="A281"/>
      <c r="B281"/>
      <c r="C281"/>
      <c r="D281"/>
      <c r="F281" s="181"/>
      <c r="G281" s="135"/>
      <c r="H281" s="135"/>
      <c r="I281" s="135"/>
      <c r="J281" s="135"/>
      <c r="K281" s="135"/>
      <c r="L281" s="135"/>
    </row>
    <row r="282" spans="1:12" s="39" customFormat="1">
      <c r="A282"/>
      <c r="B282"/>
      <c r="C282"/>
      <c r="D282"/>
      <c r="E282" s="183"/>
      <c r="F282" s="181"/>
      <c r="G282" s="135"/>
      <c r="H282" s="135"/>
      <c r="I282" s="135"/>
      <c r="J282" s="135"/>
      <c r="K282" s="135"/>
      <c r="L282" s="135"/>
    </row>
    <row r="283" spans="1:12" s="39" customFormat="1">
      <c r="A283"/>
      <c r="B283"/>
      <c r="C283"/>
      <c r="D283"/>
      <c r="F283" s="181"/>
      <c r="G283" s="135"/>
      <c r="H283" s="135"/>
      <c r="I283" s="135"/>
      <c r="J283" s="135"/>
      <c r="K283" s="135"/>
      <c r="L283" s="135"/>
    </row>
    <row r="284" spans="1:12" s="39" customFormat="1">
      <c r="A284"/>
      <c r="B284"/>
      <c r="C284"/>
      <c r="D284"/>
      <c r="F284" s="181"/>
      <c r="G284" s="135"/>
      <c r="H284" s="135"/>
      <c r="I284" s="135"/>
      <c r="J284" s="135"/>
      <c r="K284" s="135"/>
      <c r="L284" s="135"/>
    </row>
    <row r="285" spans="1:12" s="39" customFormat="1">
      <c r="A285"/>
      <c r="B285"/>
      <c r="C285"/>
      <c r="D285"/>
      <c r="F285" s="181"/>
      <c r="G285" s="135"/>
      <c r="H285" s="135"/>
      <c r="I285" s="135"/>
      <c r="J285" s="135"/>
      <c r="K285" s="135"/>
      <c r="L285" s="135"/>
    </row>
    <row r="286" spans="1:12" s="39" customFormat="1">
      <c r="A286"/>
      <c r="B286"/>
      <c r="C286"/>
      <c r="D286"/>
      <c r="F286" s="181"/>
      <c r="G286" s="135"/>
      <c r="H286" s="135"/>
      <c r="I286" s="135"/>
      <c r="J286" s="135"/>
      <c r="K286" s="135"/>
      <c r="L286" s="135"/>
    </row>
    <row r="287" spans="1:12" s="39" customFormat="1">
      <c r="A287"/>
      <c r="B287"/>
      <c r="C287"/>
      <c r="D287"/>
      <c r="F287" s="181"/>
      <c r="G287" s="135"/>
      <c r="H287" s="135"/>
      <c r="I287" s="135"/>
      <c r="J287" s="135"/>
      <c r="K287" s="135"/>
      <c r="L287" s="135"/>
    </row>
    <row r="288" spans="1:12" s="39" customFormat="1">
      <c r="A288"/>
      <c r="B288"/>
      <c r="C288"/>
      <c r="D288"/>
      <c r="F288" s="181"/>
      <c r="G288" s="135"/>
      <c r="H288" s="135"/>
      <c r="I288" s="135"/>
      <c r="J288" s="135"/>
      <c r="K288" s="135"/>
      <c r="L288" s="135"/>
    </row>
    <row r="289" spans="1:12" s="39" customFormat="1">
      <c r="A289"/>
      <c r="B289"/>
      <c r="C289"/>
      <c r="D289"/>
      <c r="F289" s="181"/>
      <c r="G289" s="135"/>
      <c r="H289" s="135"/>
      <c r="I289" s="135"/>
      <c r="J289" s="135"/>
      <c r="K289" s="135"/>
      <c r="L289" s="135"/>
    </row>
    <row r="290" spans="1:12" s="39" customFormat="1">
      <c r="A290"/>
      <c r="B290"/>
      <c r="C290"/>
      <c r="D290"/>
      <c r="F290" s="181"/>
      <c r="G290" s="135"/>
      <c r="H290" s="135"/>
      <c r="I290" s="135"/>
      <c r="J290" s="135"/>
      <c r="K290" s="135"/>
      <c r="L290" s="135"/>
    </row>
    <row r="291" spans="1:12" s="39" customFormat="1">
      <c r="A291"/>
      <c r="B291"/>
      <c r="C291"/>
      <c r="D291"/>
      <c r="F291" s="181"/>
      <c r="G291" s="135"/>
      <c r="H291" s="135"/>
      <c r="I291" s="135"/>
      <c r="J291" s="135"/>
      <c r="K291" s="135"/>
      <c r="L291" s="135"/>
    </row>
    <row r="292" spans="1:12" s="39" customFormat="1">
      <c r="A292"/>
      <c r="B292"/>
      <c r="C292"/>
      <c r="D292"/>
      <c r="F292" s="181"/>
      <c r="G292" s="135"/>
      <c r="H292" s="135"/>
      <c r="I292" s="135"/>
      <c r="J292" s="135"/>
      <c r="K292" s="135"/>
      <c r="L292" s="135"/>
    </row>
    <row r="293" spans="1:12" s="39" customFormat="1">
      <c r="A293"/>
      <c r="B293"/>
      <c r="C293"/>
      <c r="D293"/>
      <c r="F293" s="181"/>
      <c r="G293" s="135"/>
      <c r="H293" s="135"/>
      <c r="I293" s="135"/>
      <c r="J293" s="135"/>
      <c r="K293" s="135"/>
      <c r="L293" s="135"/>
    </row>
    <row r="294" spans="1:12" s="39" customFormat="1">
      <c r="A294"/>
      <c r="B294"/>
      <c r="C294"/>
      <c r="D294"/>
      <c r="E294" s="183"/>
      <c r="F294" s="181"/>
      <c r="G294" s="182"/>
      <c r="H294" s="182"/>
      <c r="I294" s="182"/>
      <c r="J294" s="182"/>
      <c r="K294" s="135"/>
      <c r="L294" s="135"/>
    </row>
    <row r="295" spans="1:12" s="39" customFormat="1">
      <c r="A295"/>
      <c r="B295"/>
      <c r="C295"/>
      <c r="D295"/>
      <c r="F295" s="181"/>
      <c r="G295" s="135"/>
      <c r="H295" s="135"/>
      <c r="I295" s="135"/>
      <c r="J295" s="135"/>
      <c r="K295" s="135"/>
      <c r="L295" s="135"/>
    </row>
    <row r="296" spans="1:12" s="39" customFormat="1">
      <c r="A296"/>
      <c r="B296"/>
      <c r="C296"/>
      <c r="D296"/>
      <c r="F296" s="181"/>
      <c r="G296" s="135"/>
      <c r="H296" s="135"/>
      <c r="I296" s="135"/>
      <c r="J296" s="135"/>
      <c r="K296" s="135"/>
      <c r="L296" s="135"/>
    </row>
    <row r="297" spans="1:12" s="39" customFormat="1">
      <c r="A297"/>
      <c r="B297"/>
      <c r="C297"/>
      <c r="D297"/>
      <c r="F297" s="181"/>
      <c r="G297" s="135"/>
      <c r="H297" s="135"/>
      <c r="I297" s="135"/>
      <c r="J297" s="135"/>
      <c r="K297" s="135"/>
      <c r="L297" s="135"/>
    </row>
    <row r="298" spans="1:12" s="39" customFormat="1">
      <c r="A298"/>
      <c r="B298"/>
      <c r="C298"/>
      <c r="D298"/>
      <c r="F298" s="181"/>
      <c r="G298" s="135"/>
      <c r="H298" s="135"/>
      <c r="I298" s="135"/>
      <c r="J298" s="135"/>
      <c r="K298" s="135"/>
      <c r="L298" s="135"/>
    </row>
    <row r="299" spans="1:12" s="39" customFormat="1">
      <c r="A299"/>
      <c r="B299"/>
      <c r="C299"/>
      <c r="D299"/>
      <c r="F299" s="181"/>
      <c r="G299" s="135"/>
      <c r="H299" s="135"/>
      <c r="I299" s="135"/>
      <c r="J299" s="135"/>
      <c r="K299" s="135"/>
      <c r="L299" s="135"/>
    </row>
    <row r="300" spans="1:12" s="39" customFormat="1">
      <c r="A300"/>
      <c r="B300"/>
      <c r="C300"/>
      <c r="D300"/>
      <c r="F300" s="181"/>
      <c r="G300" s="135"/>
      <c r="H300" s="135"/>
      <c r="I300" s="135"/>
      <c r="J300" s="135"/>
      <c r="K300" s="135"/>
      <c r="L300" s="135"/>
    </row>
    <row r="301" spans="1:12" s="39" customFormat="1">
      <c r="A301"/>
      <c r="B301"/>
      <c r="C301"/>
      <c r="D301"/>
      <c r="F301" s="181"/>
      <c r="G301" s="135"/>
      <c r="H301" s="135"/>
      <c r="I301" s="135"/>
      <c r="J301" s="135"/>
      <c r="K301" s="135"/>
      <c r="L301" s="135"/>
    </row>
    <row r="302" spans="1:12" s="39" customFormat="1">
      <c r="A302"/>
      <c r="B302"/>
      <c r="C302"/>
      <c r="D302"/>
      <c r="F302" s="181"/>
      <c r="G302" s="135"/>
      <c r="H302" s="135"/>
      <c r="I302" s="135"/>
      <c r="J302" s="135"/>
      <c r="K302" s="135"/>
      <c r="L302" s="135"/>
    </row>
    <row r="303" spans="1:12" s="39" customFormat="1">
      <c r="A303"/>
      <c r="B303"/>
      <c r="C303"/>
      <c r="D303"/>
      <c r="F303" s="181"/>
      <c r="G303" s="135"/>
      <c r="H303" s="135"/>
      <c r="I303" s="135"/>
      <c r="J303" s="135"/>
      <c r="K303" s="135"/>
      <c r="L303" s="135"/>
    </row>
    <row r="304" spans="1:12" s="39" customFormat="1">
      <c r="A304"/>
      <c r="B304"/>
      <c r="C304"/>
      <c r="D304"/>
      <c r="F304" s="181"/>
      <c r="G304" s="135"/>
      <c r="H304" s="135"/>
      <c r="I304" s="135"/>
      <c r="J304" s="135"/>
      <c r="K304" s="135"/>
      <c r="L304" s="135"/>
    </row>
    <row r="305" spans="1:12" s="39" customFormat="1">
      <c r="A305"/>
      <c r="B305"/>
      <c r="C305"/>
      <c r="D305"/>
      <c r="F305" s="181"/>
      <c r="G305" s="135"/>
      <c r="H305" s="135"/>
      <c r="I305" s="135"/>
      <c r="J305" s="135"/>
      <c r="K305" s="135"/>
      <c r="L305" s="135"/>
    </row>
    <row r="306" spans="1:12" s="39" customFormat="1">
      <c r="A306"/>
      <c r="B306"/>
      <c r="C306"/>
      <c r="D306"/>
      <c r="F306" s="181"/>
      <c r="G306" s="135"/>
      <c r="H306" s="135"/>
      <c r="I306" s="135"/>
      <c r="J306" s="135"/>
      <c r="K306" s="135"/>
      <c r="L306" s="135"/>
    </row>
    <row r="307" spans="1:12" s="39" customFormat="1">
      <c r="A307"/>
      <c r="B307"/>
      <c r="C307"/>
      <c r="D307"/>
      <c r="E307" s="184"/>
      <c r="F307" s="181"/>
      <c r="G307" s="184"/>
      <c r="H307" s="184"/>
      <c r="I307" s="184"/>
      <c r="J307" s="184"/>
      <c r="K307" s="137"/>
      <c r="L307" s="136"/>
    </row>
    <row r="308" spans="1:12" s="39" customFormat="1">
      <c r="A308"/>
      <c r="B308"/>
      <c r="C308"/>
      <c r="D308"/>
      <c r="E308" s="184"/>
      <c r="F308" s="181"/>
      <c r="G308" s="184"/>
      <c r="H308" s="184"/>
      <c r="I308" s="184"/>
      <c r="J308" s="184"/>
      <c r="K308" s="137"/>
      <c r="L308" s="136"/>
    </row>
    <row r="309" spans="1:12" s="39" customFormat="1">
      <c r="A309"/>
      <c r="B309"/>
      <c r="C309"/>
      <c r="D309"/>
      <c r="E309" s="184"/>
      <c r="F309" s="181"/>
      <c r="G309" s="184"/>
      <c r="H309" s="184"/>
      <c r="I309" s="184"/>
      <c r="J309" s="184"/>
      <c r="K309" s="137"/>
      <c r="L309" s="136"/>
    </row>
    <row r="310" spans="1:12" s="39" customFormat="1">
      <c r="A310"/>
      <c r="B310"/>
      <c r="C310"/>
      <c r="D310"/>
      <c r="E310" s="184"/>
      <c r="F310" s="181"/>
      <c r="G310" s="184"/>
      <c r="H310" s="184"/>
      <c r="I310" s="184"/>
      <c r="J310" s="184"/>
      <c r="K310" s="137"/>
      <c r="L310" s="136"/>
    </row>
    <row r="311" spans="1:12" s="39" customFormat="1">
      <c r="A311"/>
      <c r="B311"/>
      <c r="C311"/>
      <c r="D311"/>
      <c r="E311" s="184"/>
      <c r="F311" s="181"/>
      <c r="G311" s="184"/>
      <c r="H311" s="184"/>
      <c r="I311" s="184"/>
      <c r="J311" s="184"/>
      <c r="K311" s="137"/>
      <c r="L311" s="136"/>
    </row>
    <row r="312" spans="1:12" s="39" customFormat="1">
      <c r="A312"/>
      <c r="B312"/>
      <c r="C312"/>
      <c r="D312"/>
      <c r="E312" s="184"/>
      <c r="F312" s="181"/>
      <c r="G312" s="184"/>
      <c r="H312" s="184"/>
      <c r="I312" s="184"/>
      <c r="J312" s="184"/>
      <c r="K312" s="137"/>
      <c r="L312" s="136"/>
    </row>
    <row r="313" spans="1:12" s="39" customFormat="1">
      <c r="A313"/>
      <c r="B313"/>
      <c r="C313"/>
      <c r="D313"/>
      <c r="E313" s="184"/>
      <c r="F313" s="181"/>
      <c r="G313" s="184"/>
      <c r="H313" s="184"/>
      <c r="I313" s="184"/>
      <c r="J313" s="184"/>
      <c r="K313" s="137"/>
      <c r="L313" s="136"/>
    </row>
    <row r="314" spans="1:12" s="39" customFormat="1">
      <c r="A314"/>
      <c r="B314"/>
      <c r="C314"/>
      <c r="D314"/>
      <c r="E314" s="184"/>
      <c r="F314" s="181"/>
      <c r="G314" s="184"/>
      <c r="H314" s="184"/>
      <c r="I314" s="184"/>
      <c r="J314" s="184"/>
      <c r="K314" s="137"/>
      <c r="L314" s="136"/>
    </row>
    <row r="315" spans="1:12" s="39" customFormat="1">
      <c r="A315"/>
      <c r="B315"/>
      <c r="C315"/>
      <c r="D315"/>
      <c r="E315" s="184"/>
      <c r="F315" s="181"/>
      <c r="G315" s="184"/>
      <c r="H315" s="184"/>
      <c r="I315" s="184"/>
      <c r="J315" s="184"/>
      <c r="K315" s="137"/>
      <c r="L315" s="136"/>
    </row>
    <row r="316" spans="1:12" s="39" customFormat="1">
      <c r="A316"/>
      <c r="B316"/>
      <c r="C316"/>
      <c r="D316"/>
      <c r="E316" s="184"/>
      <c r="F316" s="181"/>
      <c r="G316" s="184"/>
      <c r="H316" s="184"/>
      <c r="I316" s="184"/>
      <c r="J316" s="184"/>
      <c r="K316" s="137"/>
      <c r="L316" s="136"/>
    </row>
    <row r="317" spans="1:12" s="39" customFormat="1">
      <c r="A317"/>
      <c r="B317"/>
      <c r="C317"/>
      <c r="D317"/>
      <c r="E317" s="184"/>
      <c r="F317" s="181"/>
      <c r="G317" s="184"/>
      <c r="H317" s="184"/>
      <c r="I317" s="184"/>
      <c r="J317" s="184"/>
      <c r="K317" s="137"/>
      <c r="L317" s="136"/>
    </row>
    <row r="318" spans="1:12" s="39" customFormat="1">
      <c r="A318"/>
      <c r="B318"/>
      <c r="C318"/>
      <c r="D318"/>
      <c r="E318" s="184"/>
      <c r="F318" s="181"/>
      <c r="G318" s="184"/>
      <c r="H318" s="184"/>
      <c r="I318" s="184"/>
      <c r="J318" s="184"/>
      <c r="K318" s="137"/>
      <c r="L318" s="136"/>
    </row>
    <row r="319" spans="1:12" s="39" customFormat="1">
      <c r="A319"/>
      <c r="B319"/>
      <c r="C319"/>
      <c r="D319"/>
      <c r="E319" s="184"/>
      <c r="F319" s="181"/>
      <c r="G319" s="184"/>
      <c r="H319" s="184"/>
      <c r="I319" s="184"/>
      <c r="J319" s="184"/>
      <c r="K319" s="137"/>
      <c r="L319" s="136"/>
    </row>
    <row r="320" spans="1:12" s="39" customFormat="1">
      <c r="A320"/>
      <c r="B320"/>
      <c r="C320"/>
      <c r="D320"/>
      <c r="E320" s="184"/>
      <c r="F320" s="181"/>
      <c r="G320" s="184"/>
      <c r="H320" s="184"/>
      <c r="I320" s="184"/>
      <c r="J320" s="184"/>
      <c r="K320" s="137"/>
      <c r="L320" s="136"/>
    </row>
    <row r="321" spans="1:12" s="39" customFormat="1">
      <c r="A321"/>
      <c r="B321"/>
      <c r="C321"/>
      <c r="D321"/>
      <c r="E321" s="184"/>
      <c r="F321" s="181"/>
      <c r="G321" s="184"/>
      <c r="H321" s="184"/>
      <c r="I321" s="184"/>
      <c r="J321" s="184"/>
      <c r="K321" s="137"/>
      <c r="L321" s="136"/>
    </row>
    <row r="322" spans="1:12" s="39" customFormat="1">
      <c r="A322"/>
      <c r="B322"/>
      <c r="C322"/>
      <c r="D322"/>
      <c r="E322" s="184"/>
      <c r="F322" s="181"/>
      <c r="G322" s="184"/>
      <c r="H322" s="184"/>
      <c r="I322" s="184"/>
      <c r="J322" s="184"/>
      <c r="K322" s="137"/>
      <c r="L322" s="136"/>
    </row>
    <row r="323" spans="1:12" s="39" customFormat="1">
      <c r="A323"/>
      <c r="B323"/>
      <c r="C323"/>
      <c r="D323"/>
      <c r="E323" s="184"/>
      <c r="F323" s="181"/>
      <c r="G323" s="184"/>
      <c r="H323" s="184"/>
      <c r="I323" s="184"/>
      <c r="J323" s="184"/>
      <c r="K323" s="137"/>
      <c r="L323" s="136"/>
    </row>
    <row r="324" spans="1:12" s="39" customFormat="1">
      <c r="A324"/>
      <c r="B324"/>
      <c r="C324"/>
      <c r="D324"/>
      <c r="E324" s="184"/>
      <c r="F324" s="181"/>
      <c r="G324" s="184"/>
      <c r="H324" s="184"/>
      <c r="I324" s="184"/>
      <c r="J324" s="184"/>
      <c r="K324" s="137"/>
      <c r="L324" s="136"/>
    </row>
    <row r="325" spans="1:12" s="39" customFormat="1">
      <c r="A325"/>
      <c r="B325"/>
      <c r="C325"/>
      <c r="D325"/>
      <c r="E325" s="184"/>
      <c r="F325" s="181"/>
      <c r="G325" s="184"/>
      <c r="H325" s="184"/>
      <c r="I325" s="184"/>
      <c r="J325" s="184"/>
      <c r="K325" s="137"/>
      <c r="L325" s="136"/>
    </row>
    <row r="326" spans="1:12" s="39" customFormat="1">
      <c r="A326"/>
      <c r="B326"/>
      <c r="C326"/>
      <c r="D326"/>
      <c r="E326" s="184"/>
      <c r="F326" s="181"/>
      <c r="G326" s="184"/>
      <c r="H326" s="184"/>
      <c r="I326" s="184"/>
      <c r="J326" s="184"/>
      <c r="K326" s="137"/>
      <c r="L326" s="136"/>
    </row>
    <row r="327" spans="1:12" s="39" customFormat="1">
      <c r="A327"/>
      <c r="B327"/>
      <c r="C327"/>
      <c r="D327"/>
      <c r="E327" s="184"/>
      <c r="F327" s="181"/>
      <c r="G327" s="184"/>
      <c r="H327" s="184"/>
      <c r="I327" s="184"/>
      <c r="J327" s="184"/>
      <c r="K327" s="137"/>
      <c r="L327" s="136"/>
    </row>
    <row r="328" spans="1:12" s="39" customFormat="1">
      <c r="A328"/>
      <c r="B328"/>
      <c r="C328"/>
      <c r="D328"/>
      <c r="E328" s="184"/>
      <c r="F328" s="181"/>
      <c r="G328" s="184"/>
      <c r="H328" s="184"/>
      <c r="I328" s="184"/>
      <c r="J328" s="184"/>
      <c r="K328" s="137"/>
      <c r="L328" s="136"/>
    </row>
    <row r="329" spans="1:12" s="39" customFormat="1">
      <c r="A329"/>
      <c r="B329"/>
      <c r="C329"/>
      <c r="D329"/>
      <c r="E329" s="184"/>
      <c r="F329" s="181"/>
      <c r="G329" s="184"/>
      <c r="H329" s="184"/>
      <c r="I329" s="184"/>
      <c r="J329" s="184"/>
      <c r="K329" s="137"/>
      <c r="L329" s="136"/>
    </row>
    <row r="330" spans="1:12" s="39" customFormat="1">
      <c r="A330"/>
      <c r="B330"/>
      <c r="C330"/>
      <c r="D330"/>
      <c r="E330" s="184"/>
      <c r="F330" s="181"/>
      <c r="G330" s="184"/>
      <c r="H330" s="184"/>
      <c r="I330" s="184"/>
      <c r="J330" s="184"/>
      <c r="K330" s="137"/>
      <c r="L330" s="136"/>
    </row>
    <row r="331" spans="1:12" s="39" customFormat="1">
      <c r="A331"/>
      <c r="B331"/>
      <c r="C331"/>
      <c r="D331"/>
      <c r="E331" s="184"/>
      <c r="F331" s="181"/>
      <c r="G331" s="184"/>
      <c r="H331" s="184"/>
      <c r="I331" s="184"/>
      <c r="J331" s="184"/>
      <c r="K331" s="137"/>
      <c r="L331" s="136"/>
    </row>
    <row r="332" spans="1:12" s="39" customFormat="1">
      <c r="A332"/>
      <c r="B332"/>
      <c r="C332"/>
      <c r="D332"/>
      <c r="E332" s="184"/>
      <c r="F332" s="181"/>
      <c r="G332" s="184"/>
      <c r="H332" s="184"/>
      <c r="I332" s="184"/>
      <c r="J332" s="184"/>
      <c r="K332" s="137"/>
      <c r="L332" s="136"/>
    </row>
    <row r="333" spans="1:12" s="39" customFormat="1">
      <c r="A333"/>
      <c r="B333"/>
      <c r="C333"/>
      <c r="D333"/>
      <c r="E333" s="184"/>
      <c r="F333" s="181"/>
      <c r="G333" s="184"/>
      <c r="H333" s="184"/>
      <c r="I333" s="184"/>
      <c r="J333" s="184"/>
      <c r="K333" s="137"/>
      <c r="L333" s="136"/>
    </row>
    <row r="334" spans="1:12" s="39" customFormat="1">
      <c r="A334"/>
      <c r="B334"/>
      <c r="C334"/>
      <c r="D334"/>
      <c r="E334" s="184"/>
      <c r="F334" s="181"/>
      <c r="G334" s="184"/>
      <c r="H334" s="184"/>
      <c r="I334" s="184"/>
      <c r="J334" s="184"/>
      <c r="K334" s="137"/>
      <c r="L334" s="136"/>
    </row>
    <row r="335" spans="1:12" s="39" customFormat="1">
      <c r="A335"/>
      <c r="B335"/>
      <c r="C335"/>
      <c r="D335"/>
      <c r="E335" s="184"/>
      <c r="F335" s="181"/>
      <c r="G335" s="184"/>
      <c r="H335" s="184"/>
      <c r="I335" s="184"/>
      <c r="J335" s="184"/>
      <c r="K335" s="137"/>
      <c r="L335" s="136"/>
    </row>
    <row r="336" spans="1:12" s="39" customFormat="1">
      <c r="A336"/>
      <c r="B336"/>
      <c r="C336"/>
      <c r="D336"/>
      <c r="E336" s="184"/>
      <c r="F336" s="181"/>
      <c r="G336" s="184"/>
      <c r="H336" s="184"/>
      <c r="I336" s="184"/>
      <c r="J336" s="184"/>
      <c r="K336" s="137"/>
      <c r="L336" s="136"/>
    </row>
    <row r="337" spans="1:12" s="39" customFormat="1">
      <c r="A337"/>
      <c r="B337"/>
      <c r="C337"/>
      <c r="D337"/>
      <c r="E337" s="184"/>
      <c r="F337" s="181"/>
      <c r="G337" s="184"/>
      <c r="H337" s="184"/>
      <c r="I337" s="184"/>
      <c r="J337" s="184"/>
      <c r="K337" s="137"/>
      <c r="L337" s="136"/>
    </row>
    <row r="338" spans="1:12" s="39" customFormat="1">
      <c r="A338"/>
      <c r="B338"/>
      <c r="C338"/>
      <c r="D338"/>
      <c r="E338" s="184"/>
      <c r="F338" s="181"/>
      <c r="G338" s="184"/>
      <c r="H338" s="184"/>
      <c r="I338" s="184"/>
      <c r="J338" s="184"/>
      <c r="K338" s="137"/>
      <c r="L338" s="136"/>
    </row>
    <row r="339" spans="1:12" s="39" customFormat="1">
      <c r="A339"/>
      <c r="B339"/>
      <c r="C339"/>
      <c r="D339"/>
      <c r="E339" s="184"/>
      <c r="F339" s="181"/>
      <c r="G339" s="184"/>
      <c r="H339" s="184"/>
      <c r="I339" s="184"/>
      <c r="J339" s="184"/>
      <c r="K339" s="137"/>
      <c r="L339" s="136"/>
    </row>
    <row r="340" spans="1:12" s="39" customFormat="1">
      <c r="A340"/>
      <c r="B340"/>
      <c r="C340"/>
      <c r="D340"/>
      <c r="E340" s="184"/>
      <c r="F340" s="181"/>
      <c r="G340" s="184"/>
      <c r="H340" s="184"/>
      <c r="I340" s="184"/>
      <c r="J340" s="184"/>
      <c r="K340" s="137"/>
      <c r="L340" s="136"/>
    </row>
    <row r="341" spans="1:12" s="39" customFormat="1">
      <c r="A341"/>
      <c r="B341"/>
      <c r="C341"/>
      <c r="D341"/>
      <c r="E341" s="184"/>
      <c r="F341" s="181"/>
      <c r="G341" s="184"/>
      <c r="H341" s="184"/>
      <c r="I341" s="184"/>
      <c r="J341" s="184"/>
      <c r="K341" s="137"/>
      <c r="L341" s="136"/>
    </row>
    <row r="342" spans="1:12" s="39" customFormat="1">
      <c r="A342"/>
      <c r="B342"/>
      <c r="C342"/>
      <c r="D342"/>
      <c r="E342" s="184"/>
      <c r="F342" s="181"/>
      <c r="G342" s="184"/>
      <c r="H342" s="184"/>
      <c r="I342" s="184"/>
      <c r="J342" s="184"/>
      <c r="K342" s="137"/>
      <c r="L342" s="136"/>
    </row>
    <row r="343" spans="1:12" s="39" customFormat="1">
      <c r="A343"/>
      <c r="B343"/>
      <c r="C343"/>
      <c r="D343"/>
      <c r="E343" s="184"/>
      <c r="F343" s="181"/>
      <c r="G343" s="184"/>
      <c r="H343" s="184"/>
      <c r="I343" s="184"/>
      <c r="J343" s="184"/>
      <c r="K343" s="137"/>
      <c r="L343" s="136"/>
    </row>
    <row r="344" spans="1:12" s="39" customFormat="1">
      <c r="A344"/>
      <c r="B344"/>
      <c r="C344"/>
      <c r="D344"/>
      <c r="E344" s="184"/>
      <c r="F344" s="181"/>
      <c r="G344" s="184"/>
      <c r="H344" s="184"/>
      <c r="I344" s="184"/>
      <c r="J344" s="184"/>
      <c r="K344" s="137"/>
      <c r="L344" s="136"/>
    </row>
    <row r="345" spans="1:12" s="39" customFormat="1">
      <c r="A345"/>
      <c r="B345"/>
      <c r="C345"/>
      <c r="D345"/>
      <c r="E345" s="184"/>
      <c r="F345" s="181"/>
      <c r="G345" s="184"/>
      <c r="H345" s="184"/>
      <c r="I345" s="184"/>
      <c r="J345" s="184"/>
      <c r="K345" s="137"/>
      <c r="L345" s="136"/>
    </row>
    <row r="346" spans="1:12" s="39" customFormat="1">
      <c r="A346"/>
      <c r="B346"/>
      <c r="C346"/>
      <c r="D346"/>
      <c r="E346" s="184"/>
      <c r="F346" s="181"/>
      <c r="G346" s="184"/>
      <c r="H346" s="184"/>
      <c r="I346" s="184"/>
      <c r="J346" s="184"/>
      <c r="K346" s="137"/>
      <c r="L346" s="136"/>
    </row>
    <row r="347" spans="1:12" s="39" customFormat="1">
      <c r="A347"/>
      <c r="B347"/>
      <c r="C347"/>
      <c r="D347"/>
      <c r="E347" s="184"/>
      <c r="F347" s="181"/>
      <c r="G347" s="184"/>
      <c r="H347" s="184"/>
      <c r="I347" s="184"/>
      <c r="J347" s="184"/>
      <c r="K347" s="137"/>
      <c r="L347" s="136"/>
    </row>
    <row r="348" spans="1:12" s="39" customFormat="1">
      <c r="A348"/>
      <c r="B348"/>
      <c r="C348"/>
      <c r="D348"/>
      <c r="E348" s="184"/>
      <c r="F348" s="181"/>
      <c r="G348" s="184"/>
      <c r="H348" s="184"/>
      <c r="I348" s="184"/>
      <c r="J348" s="184"/>
      <c r="K348" s="137"/>
      <c r="L348" s="136"/>
    </row>
    <row r="349" spans="1:12" s="39" customFormat="1">
      <c r="A349"/>
      <c r="B349"/>
      <c r="C349"/>
      <c r="D349"/>
      <c r="E349" s="184"/>
      <c r="F349" s="181"/>
      <c r="G349" s="184"/>
      <c r="H349" s="184"/>
      <c r="I349" s="184"/>
      <c r="J349" s="184"/>
      <c r="K349" s="137"/>
      <c r="L349" s="136"/>
    </row>
    <row r="350" spans="1:12" s="39" customFormat="1">
      <c r="A350"/>
      <c r="B350"/>
      <c r="C350"/>
      <c r="D350"/>
      <c r="E350" s="184"/>
      <c r="F350" s="181"/>
      <c r="G350" s="184"/>
      <c r="H350" s="184"/>
      <c r="I350" s="184"/>
      <c r="J350" s="184"/>
      <c r="K350" s="137"/>
      <c r="L350" s="136"/>
    </row>
    <row r="351" spans="1:12" s="39" customFormat="1">
      <c r="A351"/>
      <c r="B351"/>
      <c r="C351"/>
      <c r="D351"/>
      <c r="E351" s="184"/>
      <c r="F351" s="181"/>
      <c r="G351" s="184"/>
      <c r="H351" s="184"/>
      <c r="I351" s="184"/>
      <c r="J351" s="184"/>
      <c r="K351" s="137"/>
      <c r="L351" s="136"/>
    </row>
    <row r="352" spans="1:12" s="39" customFormat="1">
      <c r="A352"/>
      <c r="B352"/>
      <c r="C352"/>
      <c r="D352"/>
      <c r="E352" s="184"/>
      <c r="F352" s="181"/>
      <c r="G352" s="184"/>
      <c r="H352" s="184"/>
      <c r="I352" s="184"/>
      <c r="J352" s="184"/>
      <c r="K352" s="137"/>
      <c r="L352" s="136"/>
    </row>
    <row r="353" spans="1:12" s="39" customFormat="1">
      <c r="A353"/>
      <c r="B353"/>
      <c r="C353"/>
      <c r="D353"/>
      <c r="E353" s="184"/>
      <c r="F353" s="181"/>
      <c r="G353" s="184"/>
      <c r="H353" s="184"/>
      <c r="I353" s="184"/>
      <c r="J353" s="184"/>
      <c r="K353" s="137"/>
      <c r="L353" s="136"/>
    </row>
    <row r="354" spans="1:12" s="39" customFormat="1">
      <c r="A354"/>
      <c r="B354"/>
      <c r="C354"/>
      <c r="D354"/>
      <c r="E354" s="184"/>
      <c r="F354" s="181"/>
      <c r="G354" s="184"/>
      <c r="H354" s="184"/>
      <c r="I354" s="184"/>
      <c r="J354" s="184"/>
      <c r="K354" s="137"/>
      <c r="L354" s="136"/>
    </row>
    <row r="355" spans="1:12" s="39" customFormat="1">
      <c r="A355"/>
      <c r="B355"/>
      <c r="C355"/>
      <c r="D355"/>
      <c r="E355" s="184"/>
      <c r="F355" s="181"/>
      <c r="G355" s="184"/>
      <c r="H355" s="184"/>
      <c r="I355" s="184"/>
      <c r="J355" s="184"/>
      <c r="K355" s="137"/>
      <c r="L355" s="136"/>
    </row>
    <row r="356" spans="1:12" s="39" customFormat="1">
      <c r="A356"/>
      <c r="B356"/>
      <c r="C356"/>
      <c r="D356"/>
      <c r="E356" s="184"/>
      <c r="F356" s="181"/>
      <c r="G356" s="184"/>
      <c r="H356" s="184"/>
      <c r="I356" s="184"/>
      <c r="J356" s="184"/>
      <c r="K356" s="137"/>
      <c r="L356" s="136"/>
    </row>
    <row r="357" spans="1:12" s="39" customFormat="1">
      <c r="A357"/>
      <c r="B357"/>
      <c r="C357"/>
      <c r="D357"/>
      <c r="E357" s="184"/>
      <c r="F357" s="181"/>
      <c r="G357" s="184"/>
      <c r="H357" s="184"/>
      <c r="I357" s="184"/>
      <c r="J357" s="184"/>
      <c r="K357" s="137"/>
      <c r="L357" s="136"/>
    </row>
    <row r="358" spans="1:12" s="39" customFormat="1">
      <c r="A358"/>
      <c r="B358"/>
      <c r="C358"/>
      <c r="D358"/>
      <c r="E358" s="184"/>
      <c r="F358" s="181"/>
      <c r="G358" s="184"/>
      <c r="H358" s="184"/>
      <c r="I358" s="184"/>
      <c r="J358" s="184"/>
      <c r="K358" s="137"/>
      <c r="L358" s="136"/>
    </row>
    <row r="359" spans="1:12" s="39" customFormat="1">
      <c r="A359"/>
      <c r="B359"/>
      <c r="C359"/>
      <c r="D359"/>
      <c r="E359" s="184"/>
      <c r="F359" s="181"/>
      <c r="G359" s="184"/>
      <c r="H359" s="184"/>
      <c r="I359" s="184"/>
      <c r="J359" s="184"/>
      <c r="K359" s="137"/>
      <c r="L359" s="136"/>
    </row>
    <row r="360" spans="1:12" s="39" customFormat="1">
      <c r="A360"/>
      <c r="B360"/>
      <c r="C360"/>
      <c r="D360"/>
      <c r="E360" s="184"/>
      <c r="F360" s="181"/>
      <c r="G360" s="184"/>
      <c r="H360" s="184"/>
      <c r="I360" s="184"/>
      <c r="J360" s="184"/>
      <c r="K360" s="137"/>
      <c r="L360" s="136"/>
    </row>
    <row r="361" spans="1:12" s="39" customFormat="1">
      <c r="A361"/>
      <c r="B361"/>
      <c r="C361"/>
      <c r="D361"/>
      <c r="E361" s="184"/>
      <c r="F361" s="181"/>
      <c r="G361" s="184"/>
      <c r="H361" s="184"/>
      <c r="I361" s="184"/>
      <c r="J361" s="184"/>
      <c r="K361" s="137"/>
      <c r="L361" s="136"/>
    </row>
    <row r="362" spans="1:12" s="39" customFormat="1">
      <c r="A362"/>
      <c r="B362"/>
      <c r="C362"/>
      <c r="D362"/>
      <c r="E362" s="184"/>
      <c r="F362" s="181"/>
      <c r="G362" s="184"/>
      <c r="H362" s="184"/>
      <c r="I362" s="184"/>
      <c r="J362" s="184"/>
      <c r="K362" s="137"/>
      <c r="L362" s="136"/>
    </row>
    <row r="363" spans="1:12" s="39" customFormat="1">
      <c r="A363"/>
      <c r="B363"/>
      <c r="C363"/>
      <c r="D363"/>
      <c r="E363" s="184"/>
      <c r="F363" s="181"/>
      <c r="G363" s="184"/>
      <c r="H363" s="184"/>
      <c r="I363" s="184"/>
      <c r="J363" s="184"/>
      <c r="K363" s="137"/>
      <c r="L363" s="136"/>
    </row>
    <row r="364" spans="1:12" s="39" customFormat="1">
      <c r="A364"/>
      <c r="B364"/>
      <c r="C364"/>
      <c r="D364"/>
      <c r="E364" s="184"/>
      <c r="F364" s="181"/>
      <c r="G364" s="184"/>
      <c r="H364" s="184"/>
      <c r="I364" s="184"/>
      <c r="J364" s="184"/>
      <c r="K364" s="137"/>
      <c r="L364" s="136"/>
    </row>
    <row r="365" spans="1:12" s="39" customFormat="1">
      <c r="A365"/>
      <c r="B365"/>
      <c r="C365"/>
      <c r="D365"/>
      <c r="E365" s="184"/>
      <c r="F365" s="181"/>
      <c r="G365" s="184"/>
      <c r="H365" s="184"/>
      <c r="I365" s="184"/>
      <c r="J365" s="184"/>
      <c r="K365" s="137"/>
      <c r="L365" s="136"/>
    </row>
    <row r="366" spans="1:12" s="39" customFormat="1">
      <c r="A366"/>
      <c r="B366"/>
      <c r="C366"/>
      <c r="D366"/>
      <c r="E366" s="184"/>
      <c r="F366" s="181"/>
      <c r="G366" s="184"/>
      <c r="H366" s="184"/>
      <c r="I366" s="184"/>
      <c r="J366" s="184"/>
      <c r="K366" s="137"/>
      <c r="L366" s="136"/>
    </row>
    <row r="367" spans="1:12" s="39" customFormat="1">
      <c r="A367"/>
      <c r="B367"/>
      <c r="C367"/>
      <c r="D367"/>
      <c r="E367" s="184"/>
      <c r="F367" s="181"/>
      <c r="G367" s="184"/>
      <c r="H367" s="184"/>
      <c r="I367" s="184"/>
      <c r="J367" s="184"/>
      <c r="K367" s="137"/>
      <c r="L367" s="136"/>
    </row>
    <row r="368" spans="1:12" s="39" customFormat="1">
      <c r="A368"/>
      <c r="B368"/>
      <c r="C368"/>
      <c r="D368"/>
      <c r="E368" s="184"/>
      <c r="F368" s="181"/>
      <c r="G368" s="184"/>
      <c r="H368" s="184"/>
      <c r="I368" s="184"/>
      <c r="J368" s="184"/>
      <c r="K368" s="137"/>
      <c r="L368" s="136"/>
    </row>
    <row r="369" spans="1:12" s="39" customFormat="1">
      <c r="A369"/>
      <c r="B369"/>
      <c r="C369"/>
      <c r="D369"/>
      <c r="E369" s="184"/>
      <c r="F369" s="181"/>
      <c r="G369" s="184"/>
      <c r="H369" s="184"/>
      <c r="I369" s="184"/>
      <c r="J369" s="184"/>
      <c r="K369" s="137"/>
      <c r="L369" s="136"/>
    </row>
    <row r="370" spans="1:12" s="39" customFormat="1">
      <c r="A370"/>
      <c r="B370"/>
      <c r="C370"/>
      <c r="D370"/>
      <c r="E370" s="184"/>
      <c r="F370" s="181"/>
      <c r="G370" s="184"/>
      <c r="H370" s="184"/>
      <c r="I370" s="184"/>
      <c r="J370" s="184"/>
      <c r="K370" s="137"/>
      <c r="L370" s="136"/>
    </row>
    <row r="371" spans="1:12" s="39" customFormat="1">
      <c r="A371"/>
      <c r="B371"/>
      <c r="C371"/>
      <c r="D371"/>
      <c r="E371" s="184"/>
      <c r="F371" s="181"/>
      <c r="G371" s="184"/>
      <c r="H371" s="184"/>
      <c r="I371" s="184"/>
      <c r="J371" s="184"/>
      <c r="K371" s="137"/>
      <c r="L371" s="136"/>
    </row>
    <row r="372" spans="1:12" s="39" customFormat="1">
      <c r="A372"/>
      <c r="B372"/>
      <c r="C372"/>
      <c r="D372"/>
      <c r="E372" s="184"/>
      <c r="F372" s="181"/>
      <c r="G372" s="184"/>
      <c r="H372" s="184"/>
      <c r="I372" s="184"/>
      <c r="J372" s="184"/>
      <c r="K372" s="137"/>
      <c r="L372" s="136"/>
    </row>
    <row r="373" spans="1:12" s="39" customFormat="1">
      <c r="A373"/>
      <c r="B373"/>
      <c r="C373"/>
      <c r="D373"/>
      <c r="E373" s="184"/>
      <c r="F373" s="181"/>
      <c r="G373" s="184"/>
      <c r="H373" s="184"/>
      <c r="I373" s="184"/>
      <c r="J373" s="184"/>
      <c r="K373" s="137"/>
      <c r="L373" s="136"/>
    </row>
    <row r="374" spans="1:12" s="39" customFormat="1">
      <c r="A374"/>
      <c r="B374"/>
      <c r="C374"/>
      <c r="D374"/>
      <c r="E374" s="184"/>
      <c r="F374" s="181"/>
      <c r="G374" s="184"/>
      <c r="H374" s="184"/>
      <c r="I374" s="184"/>
      <c r="J374" s="184"/>
      <c r="K374" s="137"/>
      <c r="L374" s="136"/>
    </row>
    <row r="375" spans="1:12" s="39" customFormat="1">
      <c r="A375"/>
      <c r="B375"/>
      <c r="C375"/>
      <c r="D375"/>
      <c r="E375" s="184"/>
      <c r="F375" s="181"/>
      <c r="G375" s="184"/>
      <c r="H375" s="184"/>
      <c r="I375" s="184"/>
      <c r="J375" s="184"/>
      <c r="K375" s="137"/>
      <c r="L375" s="136"/>
    </row>
    <row r="376" spans="1:12" s="39" customFormat="1">
      <c r="A376"/>
      <c r="B376"/>
      <c r="C376"/>
      <c r="D376"/>
      <c r="E376" s="184"/>
      <c r="F376" s="181"/>
      <c r="G376" s="184"/>
      <c r="H376" s="184"/>
      <c r="I376" s="184"/>
      <c r="J376" s="184"/>
      <c r="K376" s="137"/>
      <c r="L376" s="136"/>
    </row>
    <row r="377" spans="1:12" s="39" customFormat="1">
      <c r="A377"/>
      <c r="B377"/>
      <c r="C377"/>
      <c r="D377"/>
      <c r="E377" s="184"/>
      <c r="F377" s="181"/>
      <c r="G377" s="184"/>
      <c r="H377" s="184"/>
      <c r="I377" s="184"/>
      <c r="J377" s="184"/>
      <c r="K377" s="137"/>
      <c r="L377" s="136"/>
    </row>
    <row r="378" spans="1:12" s="39" customFormat="1">
      <c r="A378"/>
      <c r="B378"/>
      <c r="C378"/>
      <c r="D378"/>
      <c r="E378" s="184"/>
      <c r="F378" s="181"/>
      <c r="G378" s="184"/>
      <c r="H378" s="184"/>
      <c r="I378" s="184"/>
      <c r="J378" s="184"/>
      <c r="K378" s="137"/>
      <c r="L378" s="136"/>
    </row>
    <row r="379" spans="1:12" s="39" customFormat="1">
      <c r="A379"/>
      <c r="B379"/>
      <c r="C379"/>
      <c r="D379"/>
      <c r="E379" s="184"/>
      <c r="F379" s="181"/>
      <c r="G379" s="184"/>
      <c r="H379" s="184"/>
      <c r="I379" s="184"/>
      <c r="J379" s="184"/>
      <c r="K379" s="137"/>
      <c r="L379" s="136"/>
    </row>
    <row r="380" spans="1:12" s="39" customFormat="1">
      <c r="A380"/>
      <c r="B380"/>
      <c r="C380"/>
      <c r="D380"/>
      <c r="E380" s="184"/>
      <c r="F380" s="181"/>
      <c r="G380" s="184"/>
      <c r="H380" s="184"/>
      <c r="I380" s="184"/>
      <c r="J380" s="184"/>
      <c r="K380" s="137"/>
      <c r="L380" s="136"/>
    </row>
    <row r="381" spans="1:12" s="39" customFormat="1">
      <c r="A381"/>
      <c r="B381"/>
      <c r="C381"/>
      <c r="D381"/>
      <c r="E381" s="184"/>
      <c r="F381" s="181"/>
      <c r="G381" s="184"/>
      <c r="H381" s="184"/>
      <c r="I381" s="184"/>
      <c r="J381" s="184"/>
      <c r="K381" s="137"/>
      <c r="L381" s="136"/>
    </row>
    <row r="382" spans="1:12" s="39" customFormat="1">
      <c r="A382"/>
      <c r="B382"/>
      <c r="C382"/>
      <c r="D382"/>
      <c r="E382" s="184"/>
      <c r="F382" s="181"/>
      <c r="G382" s="184"/>
      <c r="H382" s="184"/>
      <c r="I382" s="184"/>
      <c r="J382" s="184"/>
      <c r="K382" s="137"/>
      <c r="L382" s="136"/>
    </row>
    <row r="383" spans="1:12" s="39" customFormat="1">
      <c r="A383"/>
      <c r="B383"/>
      <c r="C383"/>
      <c r="D383"/>
      <c r="E383" s="184"/>
      <c r="F383" s="181"/>
      <c r="G383" s="184"/>
      <c r="H383" s="184"/>
      <c r="I383" s="184"/>
      <c r="J383" s="184"/>
      <c r="K383" s="137"/>
      <c r="L383" s="136"/>
    </row>
    <row r="384" spans="1:12" s="39" customFormat="1">
      <c r="A384"/>
      <c r="B384"/>
      <c r="C384"/>
      <c r="D384"/>
      <c r="E384" s="184"/>
      <c r="F384" s="181"/>
      <c r="G384" s="184"/>
      <c r="H384" s="184"/>
      <c r="I384" s="184"/>
      <c r="J384" s="184"/>
      <c r="K384" s="137"/>
      <c r="L384" s="136"/>
    </row>
    <row r="385" spans="1:12" s="39" customFormat="1">
      <c r="A385"/>
      <c r="B385"/>
      <c r="C385"/>
      <c r="D385"/>
      <c r="E385" s="184"/>
      <c r="F385" s="181"/>
      <c r="G385" s="184"/>
      <c r="H385" s="184"/>
      <c r="I385" s="184"/>
      <c r="J385" s="184"/>
      <c r="K385" s="137"/>
      <c r="L385" s="136"/>
    </row>
    <row r="386" spans="1:12" s="39" customFormat="1">
      <c r="A386"/>
      <c r="B386"/>
      <c r="C386"/>
      <c r="D386"/>
      <c r="E386" s="184"/>
      <c r="F386" s="181"/>
      <c r="G386" s="184"/>
      <c r="H386" s="184"/>
      <c r="I386" s="184"/>
      <c r="J386" s="184"/>
      <c r="K386" s="137"/>
      <c r="L386" s="136"/>
    </row>
    <row r="387" spans="1:12" s="39" customFormat="1">
      <c r="A387"/>
      <c r="B387"/>
      <c r="C387"/>
      <c r="D387"/>
      <c r="E387" s="184"/>
      <c r="F387" s="181"/>
      <c r="G387" s="184"/>
      <c r="H387" s="184"/>
      <c r="I387" s="184"/>
      <c r="J387" s="184"/>
      <c r="K387" s="137"/>
      <c r="L387" s="136"/>
    </row>
    <row r="388" spans="1:12" s="39" customFormat="1">
      <c r="A388"/>
      <c r="B388"/>
      <c r="C388"/>
      <c r="D388"/>
      <c r="E388" s="184"/>
      <c r="F388" s="181"/>
      <c r="G388" s="184"/>
      <c r="H388" s="184"/>
      <c r="I388" s="184"/>
      <c r="J388" s="184"/>
      <c r="K388" s="137"/>
      <c r="L388" s="136"/>
    </row>
    <row r="389" spans="1:12" s="39" customFormat="1">
      <c r="A389"/>
      <c r="B389"/>
      <c r="C389"/>
      <c r="D389"/>
      <c r="E389" s="184"/>
      <c r="F389" s="181"/>
      <c r="G389" s="184"/>
      <c r="H389" s="184"/>
      <c r="I389" s="184"/>
      <c r="J389" s="184"/>
      <c r="K389" s="137"/>
      <c r="L389" s="136"/>
    </row>
    <row r="390" spans="1:12" s="39" customFormat="1">
      <c r="A390"/>
      <c r="B390"/>
      <c r="C390"/>
      <c r="D390"/>
      <c r="E390" s="184"/>
      <c r="F390" s="181"/>
      <c r="G390" s="184"/>
      <c r="H390" s="184"/>
      <c r="I390" s="184"/>
      <c r="J390" s="184"/>
      <c r="K390" s="137"/>
      <c r="L390" s="136"/>
    </row>
    <row r="391" spans="1:12" s="39" customFormat="1">
      <c r="A391"/>
      <c r="B391"/>
      <c r="C391"/>
      <c r="D391"/>
      <c r="E391" s="184"/>
      <c r="F391" s="181"/>
      <c r="G391" s="184"/>
      <c r="H391" s="184"/>
      <c r="I391" s="184"/>
      <c r="J391" s="184"/>
      <c r="K391" s="137"/>
      <c r="L391" s="136"/>
    </row>
    <row r="392" spans="1:12" s="39" customFormat="1">
      <c r="A392"/>
      <c r="B392"/>
      <c r="C392"/>
      <c r="D392"/>
      <c r="E392" s="184"/>
      <c r="F392" s="181"/>
      <c r="G392" s="184"/>
      <c r="H392" s="184"/>
      <c r="I392" s="184"/>
      <c r="J392" s="184"/>
      <c r="K392" s="137"/>
      <c r="L392" s="136"/>
    </row>
    <row r="393" spans="1:12" s="39" customFormat="1">
      <c r="A393"/>
      <c r="B393"/>
      <c r="C393"/>
      <c r="D393"/>
      <c r="E393" s="184"/>
      <c r="F393" s="181"/>
      <c r="G393" s="184"/>
      <c r="H393" s="184"/>
      <c r="I393" s="184"/>
      <c r="J393" s="184"/>
      <c r="K393" s="137"/>
      <c r="L393" s="136"/>
    </row>
    <row r="394" spans="1:12" s="39" customFormat="1">
      <c r="A394"/>
      <c r="B394"/>
      <c r="C394"/>
      <c r="D394"/>
      <c r="E394" s="184"/>
      <c r="F394" s="181"/>
      <c r="G394" s="184"/>
      <c r="H394" s="184"/>
      <c r="I394" s="184"/>
      <c r="J394" s="184"/>
      <c r="K394" s="137"/>
      <c r="L394" s="136"/>
    </row>
    <row r="395" spans="1:12" s="39" customFormat="1">
      <c r="A395"/>
      <c r="B395"/>
      <c r="C395"/>
      <c r="D395"/>
      <c r="E395" s="184"/>
      <c r="F395" s="181"/>
      <c r="G395" s="184"/>
      <c r="H395" s="184"/>
      <c r="I395" s="184"/>
      <c r="J395" s="184"/>
      <c r="K395" s="137"/>
      <c r="L395" s="136"/>
    </row>
    <row r="396" spans="1:12" s="39" customFormat="1">
      <c r="A396"/>
      <c r="B396"/>
      <c r="C396"/>
      <c r="D396"/>
      <c r="E396" s="184"/>
      <c r="F396" s="181"/>
      <c r="G396" s="184"/>
      <c r="H396" s="184"/>
      <c r="I396" s="184"/>
      <c r="J396" s="184"/>
      <c r="K396" s="137"/>
      <c r="L396" s="136"/>
    </row>
    <row r="397" spans="1:12" s="39" customFormat="1">
      <c r="A397"/>
      <c r="B397"/>
      <c r="C397"/>
      <c r="D397"/>
      <c r="E397" s="184"/>
      <c r="F397" s="177"/>
      <c r="G397" s="184"/>
      <c r="H397" s="184"/>
      <c r="I397" s="184"/>
      <c r="J397" s="184"/>
      <c r="K397" s="137"/>
      <c r="L397" s="136"/>
    </row>
    <row r="398" spans="1:12" s="39" customFormat="1">
      <c r="A398"/>
      <c r="B398"/>
      <c r="C398"/>
      <c r="D398"/>
      <c r="E398" s="184"/>
      <c r="F398" s="177"/>
      <c r="G398" s="184"/>
      <c r="H398" s="184"/>
      <c r="I398" s="184"/>
      <c r="J398" s="184"/>
      <c r="K398" s="137"/>
      <c r="L398" s="136"/>
    </row>
    <row r="399" spans="1:12" s="39" customFormat="1">
      <c r="A399"/>
      <c r="B399"/>
      <c r="C399"/>
      <c r="D399"/>
      <c r="E399" s="184"/>
      <c r="F399" s="177"/>
      <c r="G399" s="184"/>
      <c r="H399" s="184"/>
      <c r="I399" s="184"/>
      <c r="J399" s="184"/>
      <c r="K399" s="137"/>
      <c r="L399" s="136"/>
    </row>
    <row r="400" spans="1:12" s="39" customFormat="1">
      <c r="A400"/>
      <c r="B400"/>
      <c r="C400"/>
      <c r="D400"/>
      <c r="E400" s="184"/>
      <c r="F400" s="177"/>
      <c r="G400" s="184"/>
      <c r="H400" s="184"/>
      <c r="I400" s="184"/>
      <c r="J400" s="184"/>
      <c r="K400" s="137"/>
      <c r="L400" s="136"/>
    </row>
    <row r="401" spans="1:12" s="39" customFormat="1">
      <c r="A401"/>
      <c r="B401"/>
      <c r="C401"/>
      <c r="D401"/>
      <c r="E401" s="184"/>
      <c r="F401" s="177"/>
      <c r="G401" s="184"/>
      <c r="H401" s="184"/>
      <c r="I401" s="184"/>
      <c r="J401" s="184"/>
      <c r="K401" s="137"/>
      <c r="L401" s="136"/>
    </row>
    <row r="402" spans="1:12" s="39" customFormat="1">
      <c r="A402"/>
      <c r="B402"/>
      <c r="C402"/>
      <c r="D402"/>
      <c r="E402" s="184"/>
      <c r="F402" s="177"/>
      <c r="G402" s="184"/>
      <c r="H402" s="184"/>
      <c r="I402" s="184"/>
      <c r="J402" s="184"/>
      <c r="K402" s="137"/>
      <c r="L402" s="136"/>
    </row>
    <row r="403" spans="1:12" s="39" customFormat="1">
      <c r="A403"/>
      <c r="B403"/>
      <c r="C403"/>
      <c r="D403"/>
      <c r="E403" s="184"/>
      <c r="F403" s="177"/>
      <c r="G403" s="184"/>
      <c r="H403" s="184"/>
      <c r="I403" s="184"/>
      <c r="J403" s="184"/>
      <c r="K403" s="137"/>
      <c r="L403" s="136"/>
    </row>
    <row r="404" spans="1:12" s="39" customFormat="1">
      <c r="A404"/>
      <c r="B404"/>
      <c r="C404"/>
      <c r="D404"/>
      <c r="E404" s="184"/>
      <c r="F404" s="177"/>
      <c r="G404" s="184"/>
      <c r="H404" s="184"/>
      <c r="I404" s="184"/>
      <c r="J404" s="184"/>
      <c r="K404" s="137"/>
      <c r="L404" s="136"/>
    </row>
    <row r="405" spans="1:12" s="39" customFormat="1">
      <c r="A405"/>
      <c r="B405"/>
      <c r="C405"/>
      <c r="D405"/>
      <c r="E405" s="184"/>
      <c r="F405" s="177"/>
      <c r="G405" s="184"/>
      <c r="H405" s="184"/>
      <c r="I405" s="184"/>
      <c r="J405" s="184"/>
      <c r="K405" s="137"/>
      <c r="L405" s="136"/>
    </row>
    <row r="406" spans="1:12" s="39" customFormat="1">
      <c r="A406"/>
      <c r="B406"/>
      <c r="C406"/>
      <c r="D406"/>
      <c r="E406" s="184"/>
      <c r="F406" s="177"/>
      <c r="G406" s="184"/>
      <c r="H406" s="184"/>
      <c r="I406" s="184"/>
      <c r="J406" s="184"/>
      <c r="K406" s="137"/>
      <c r="L406" s="136"/>
    </row>
    <row r="407" spans="1:12" s="39" customFormat="1">
      <c r="A407"/>
      <c r="B407"/>
      <c r="C407"/>
      <c r="D407"/>
      <c r="E407" s="184"/>
      <c r="F407" s="177"/>
      <c r="G407" s="184"/>
      <c r="H407" s="184"/>
      <c r="I407" s="184"/>
      <c r="J407" s="184"/>
      <c r="K407" s="137"/>
      <c r="L407" s="136"/>
    </row>
    <row r="408" spans="1:12" s="39" customFormat="1">
      <c r="A408"/>
      <c r="B408"/>
      <c r="C408"/>
      <c r="D408"/>
      <c r="E408" s="184"/>
      <c r="F408" s="177"/>
      <c r="G408" s="184"/>
      <c r="H408" s="184"/>
      <c r="I408" s="184"/>
      <c r="J408" s="184"/>
      <c r="K408" s="137"/>
      <c r="L408" s="136"/>
    </row>
    <row r="409" spans="1:12" s="39" customFormat="1">
      <c r="A409"/>
      <c r="B409"/>
      <c r="C409"/>
      <c r="D409"/>
      <c r="E409" s="184"/>
      <c r="F409" s="177"/>
      <c r="G409" s="184"/>
      <c r="H409" s="184"/>
      <c r="I409" s="184"/>
      <c r="J409" s="184"/>
      <c r="K409" s="137"/>
      <c r="L409" s="136"/>
    </row>
    <row r="410" spans="1:12" s="39" customFormat="1">
      <c r="A410"/>
      <c r="B410"/>
      <c r="C410"/>
      <c r="D410"/>
      <c r="E410" s="184"/>
      <c r="F410" s="177"/>
      <c r="G410" s="184"/>
      <c r="H410" s="184"/>
      <c r="I410" s="184"/>
      <c r="J410" s="184"/>
      <c r="K410" s="137"/>
      <c r="L410" s="136"/>
    </row>
    <row r="411" spans="1:12" s="39" customFormat="1">
      <c r="A411"/>
      <c r="B411"/>
      <c r="C411"/>
      <c r="D411"/>
      <c r="E411" s="184"/>
      <c r="F411" s="177"/>
      <c r="G411" s="184"/>
      <c r="H411" s="184"/>
      <c r="I411" s="184"/>
      <c r="J411" s="184"/>
      <c r="K411" s="137"/>
      <c r="L411" s="136"/>
    </row>
    <row r="412" spans="1:12" s="39" customFormat="1">
      <c r="A412"/>
      <c r="B412"/>
      <c r="C412"/>
      <c r="D412"/>
      <c r="E412" s="184"/>
      <c r="F412" s="177"/>
      <c r="G412" s="184"/>
      <c r="H412" s="184"/>
      <c r="I412" s="184"/>
      <c r="J412" s="184"/>
      <c r="K412" s="137"/>
      <c r="L412" s="136"/>
    </row>
    <row r="413" spans="1:12" s="39" customFormat="1">
      <c r="A413"/>
      <c r="B413"/>
      <c r="C413"/>
      <c r="D413"/>
      <c r="E413" s="184"/>
      <c r="F413" s="177"/>
      <c r="G413" s="184"/>
      <c r="H413" s="184"/>
      <c r="I413" s="184"/>
      <c r="J413" s="184"/>
      <c r="K413" s="137"/>
      <c r="L413" s="136"/>
    </row>
    <row r="414" spans="1:12" s="39" customFormat="1">
      <c r="A414"/>
      <c r="B414"/>
      <c r="C414"/>
      <c r="D414"/>
      <c r="E414" s="184"/>
      <c r="F414" s="177"/>
      <c r="G414" s="184"/>
      <c r="H414" s="184"/>
      <c r="I414" s="184"/>
      <c r="J414" s="184"/>
      <c r="K414" s="137"/>
      <c r="L414" s="136"/>
    </row>
    <row r="415" spans="1:12" s="39" customFormat="1">
      <c r="A415"/>
      <c r="B415"/>
      <c r="C415"/>
      <c r="D415"/>
      <c r="E415" s="184"/>
      <c r="F415" s="177"/>
      <c r="G415" s="184"/>
      <c r="H415" s="184"/>
      <c r="I415" s="184"/>
      <c r="J415" s="184"/>
      <c r="K415" s="137"/>
      <c r="L415" s="136"/>
    </row>
    <row r="416" spans="1:12" s="39" customFormat="1">
      <c r="A416"/>
      <c r="B416"/>
      <c r="C416"/>
      <c r="D416"/>
      <c r="E416" s="184"/>
      <c r="F416" s="177"/>
      <c r="G416" s="184"/>
      <c r="H416" s="184"/>
      <c r="I416" s="184"/>
      <c r="J416" s="184"/>
      <c r="K416" s="137"/>
      <c r="L416" s="136"/>
    </row>
    <row r="417" spans="1:12" s="39" customFormat="1">
      <c r="A417"/>
      <c r="B417"/>
      <c r="C417"/>
      <c r="D417"/>
      <c r="E417" s="184"/>
      <c r="F417" s="177"/>
      <c r="G417" s="184"/>
      <c r="H417" s="184"/>
      <c r="I417" s="184"/>
      <c r="J417" s="184"/>
      <c r="K417" s="137"/>
      <c r="L417" s="136"/>
    </row>
    <row r="418" spans="1:12" s="39" customFormat="1">
      <c r="A418"/>
      <c r="B418"/>
      <c r="C418"/>
      <c r="D418"/>
      <c r="E418" s="184"/>
      <c r="F418" s="177"/>
      <c r="G418" s="184"/>
      <c r="H418" s="184"/>
      <c r="I418" s="184"/>
      <c r="J418" s="184"/>
      <c r="K418" s="137"/>
      <c r="L418" s="136"/>
    </row>
    <row r="419" spans="1:12" s="39" customFormat="1">
      <c r="A419"/>
      <c r="B419"/>
      <c r="C419"/>
      <c r="D419"/>
      <c r="E419" s="184"/>
      <c r="F419" s="177"/>
      <c r="G419" s="184"/>
      <c r="H419" s="184"/>
      <c r="I419" s="184"/>
      <c r="J419" s="184"/>
      <c r="K419" s="137"/>
      <c r="L419" s="136"/>
    </row>
    <row r="420" spans="1:12" s="39" customFormat="1">
      <c r="A420"/>
      <c r="B420"/>
      <c r="C420"/>
      <c r="D420"/>
      <c r="E420" s="184"/>
      <c r="F420" s="177"/>
      <c r="G420" s="184"/>
      <c r="H420" s="184"/>
      <c r="I420" s="184"/>
      <c r="J420" s="184"/>
      <c r="K420" s="137"/>
      <c r="L420" s="136"/>
    </row>
    <row r="421" spans="1:12" s="39" customFormat="1">
      <c r="A421"/>
      <c r="B421"/>
      <c r="C421"/>
      <c r="D421"/>
      <c r="E421" s="184"/>
      <c r="F421" s="177"/>
      <c r="G421" s="184"/>
      <c r="H421" s="184"/>
      <c r="I421" s="184"/>
      <c r="J421" s="184"/>
      <c r="K421" s="137"/>
      <c r="L421" s="136"/>
    </row>
    <row r="422" spans="1:12" s="39" customFormat="1">
      <c r="A422"/>
      <c r="B422"/>
      <c r="C422"/>
      <c r="D422"/>
      <c r="E422" s="184"/>
      <c r="F422" s="177"/>
      <c r="G422" s="184"/>
      <c r="H422" s="184"/>
      <c r="I422" s="184"/>
      <c r="J422" s="184"/>
      <c r="K422" s="137"/>
      <c r="L422" s="136"/>
    </row>
    <row r="423" spans="1:12" s="39" customFormat="1">
      <c r="A423"/>
      <c r="B423"/>
      <c r="C423"/>
      <c r="D423"/>
      <c r="E423" s="184"/>
      <c r="F423" s="177"/>
      <c r="G423" s="184"/>
      <c r="H423" s="184"/>
      <c r="I423" s="184"/>
      <c r="J423" s="184"/>
      <c r="K423" s="137"/>
      <c r="L423" s="136"/>
    </row>
    <row r="424" spans="1:12" s="39" customFormat="1">
      <c r="A424"/>
      <c r="B424"/>
      <c r="C424"/>
      <c r="D424"/>
      <c r="E424" s="184"/>
      <c r="F424" s="177"/>
      <c r="G424" s="184"/>
      <c r="H424" s="184"/>
      <c r="I424" s="184"/>
      <c r="J424" s="184"/>
      <c r="K424" s="137"/>
      <c r="L424" s="136"/>
    </row>
    <row r="425" spans="1:12" s="39" customFormat="1">
      <c r="A425"/>
      <c r="B425"/>
      <c r="C425"/>
      <c r="D425"/>
      <c r="E425" s="184"/>
      <c r="F425" s="177"/>
      <c r="G425" s="184"/>
      <c r="H425" s="184"/>
      <c r="I425" s="184"/>
      <c r="J425" s="184"/>
      <c r="K425" s="137"/>
      <c r="L425" s="136"/>
    </row>
    <row r="426" spans="1:12" s="39" customFormat="1">
      <c r="A426"/>
      <c r="B426"/>
      <c r="C426"/>
      <c r="D426"/>
      <c r="E426" s="184"/>
      <c r="F426" s="177"/>
      <c r="G426" s="184"/>
      <c r="H426" s="184"/>
      <c r="I426" s="184"/>
      <c r="J426" s="184"/>
      <c r="K426" s="137"/>
      <c r="L426" s="136"/>
    </row>
    <row r="427" spans="1:12" s="39" customFormat="1">
      <c r="A427"/>
      <c r="B427"/>
      <c r="C427"/>
      <c r="D427"/>
      <c r="E427" s="184"/>
      <c r="F427" s="177"/>
      <c r="G427" s="184"/>
      <c r="H427" s="184"/>
      <c r="I427" s="184"/>
      <c r="J427" s="184"/>
      <c r="K427" s="137"/>
      <c r="L427" s="136"/>
    </row>
    <row r="428" spans="1:12" s="39" customFormat="1">
      <c r="A428"/>
      <c r="B428"/>
      <c r="C428"/>
      <c r="D428"/>
      <c r="E428" s="184"/>
      <c r="F428" s="177"/>
      <c r="G428" s="184"/>
      <c r="H428" s="184"/>
      <c r="I428" s="184"/>
      <c r="J428" s="184"/>
      <c r="K428" s="137"/>
      <c r="L428" s="136"/>
    </row>
    <row r="429" spans="1:12" s="39" customFormat="1">
      <c r="A429"/>
      <c r="B429"/>
      <c r="C429"/>
      <c r="D429"/>
      <c r="E429" s="184"/>
      <c r="F429" s="177"/>
      <c r="G429" s="184"/>
      <c r="H429" s="184"/>
      <c r="I429" s="184"/>
      <c r="J429" s="184"/>
      <c r="K429" s="137"/>
      <c r="L429" s="136"/>
    </row>
    <row r="430" spans="1:12" s="39" customFormat="1">
      <c r="A430"/>
      <c r="B430"/>
      <c r="C430"/>
      <c r="D430"/>
      <c r="E430" s="184"/>
      <c r="F430" s="177"/>
      <c r="G430" s="184"/>
      <c r="H430" s="184"/>
      <c r="I430" s="184"/>
      <c r="J430" s="184"/>
      <c r="K430" s="137"/>
      <c r="L430" s="136"/>
    </row>
    <row r="431" spans="1:12" s="39" customFormat="1">
      <c r="A431"/>
      <c r="B431"/>
      <c r="C431"/>
      <c r="D431"/>
      <c r="E431" s="184"/>
      <c r="F431" s="177"/>
      <c r="G431" s="184"/>
      <c r="H431" s="184"/>
      <c r="I431" s="184"/>
      <c r="J431" s="184"/>
      <c r="K431" s="137"/>
      <c r="L431" s="136"/>
    </row>
    <row r="432" spans="1:12" s="39" customFormat="1">
      <c r="A432"/>
      <c r="B432"/>
      <c r="C432"/>
      <c r="D432"/>
      <c r="E432" s="184"/>
      <c r="F432" s="177"/>
      <c r="G432" s="184"/>
      <c r="H432" s="184"/>
      <c r="I432" s="184"/>
      <c r="J432" s="184"/>
      <c r="K432" s="137"/>
      <c r="L432" s="136"/>
    </row>
    <row r="433" spans="1:12" s="39" customFormat="1">
      <c r="A433"/>
      <c r="B433"/>
      <c r="C433"/>
      <c r="D433"/>
      <c r="E433" s="184"/>
      <c r="F433" s="177"/>
      <c r="G433" s="184"/>
      <c r="H433" s="184"/>
      <c r="I433" s="184"/>
      <c r="J433" s="184"/>
      <c r="K433" s="137"/>
      <c r="L433" s="136"/>
    </row>
    <row r="434" spans="1:12" s="39" customFormat="1">
      <c r="A434"/>
      <c r="B434"/>
      <c r="C434"/>
      <c r="D434"/>
      <c r="E434" s="184"/>
      <c r="F434" s="177"/>
      <c r="G434" s="184"/>
      <c r="H434" s="184"/>
      <c r="I434" s="184"/>
      <c r="J434" s="184"/>
      <c r="K434" s="137"/>
      <c r="L434" s="136"/>
    </row>
    <row r="435" spans="1:12" s="39" customFormat="1">
      <c r="A435"/>
      <c r="B435"/>
      <c r="C435"/>
      <c r="D435"/>
      <c r="E435" s="184"/>
      <c r="F435" s="177"/>
      <c r="G435" s="184"/>
      <c r="H435" s="184"/>
      <c r="I435" s="184"/>
      <c r="J435" s="184"/>
      <c r="K435" s="137"/>
      <c r="L435" s="136"/>
    </row>
    <row r="436" spans="1:12" s="39" customFormat="1">
      <c r="A436"/>
      <c r="B436"/>
      <c r="C436"/>
      <c r="D436"/>
      <c r="E436" s="184"/>
      <c r="F436" s="177"/>
      <c r="G436" s="184"/>
      <c r="H436" s="184"/>
      <c r="I436" s="184"/>
      <c r="J436" s="184"/>
      <c r="K436" s="137"/>
      <c r="L436" s="136"/>
    </row>
    <row r="437" spans="1:12" s="39" customFormat="1">
      <c r="A437"/>
      <c r="B437"/>
      <c r="C437"/>
      <c r="D437"/>
      <c r="E437" s="184"/>
      <c r="F437" s="177"/>
      <c r="G437" s="184"/>
      <c r="H437" s="184"/>
      <c r="I437" s="184"/>
      <c r="J437" s="184"/>
      <c r="K437" s="137"/>
      <c r="L437" s="136"/>
    </row>
    <row r="438" spans="1:12" s="39" customFormat="1">
      <c r="A438"/>
      <c r="B438"/>
      <c r="C438"/>
      <c r="D438"/>
      <c r="E438" s="184"/>
      <c r="F438" s="177"/>
      <c r="G438" s="184"/>
      <c r="H438" s="184"/>
      <c r="I438" s="184"/>
      <c r="J438" s="184"/>
      <c r="K438" s="137"/>
      <c r="L438" s="136"/>
    </row>
    <row r="439" spans="1:12" s="39" customFormat="1">
      <c r="A439"/>
      <c r="B439"/>
      <c r="C439"/>
      <c r="D439"/>
      <c r="E439" s="184"/>
      <c r="F439" s="177"/>
      <c r="G439" s="184"/>
      <c r="H439" s="184"/>
      <c r="I439" s="184"/>
      <c r="J439" s="184"/>
      <c r="K439" s="137"/>
      <c r="L439" s="136"/>
    </row>
    <row r="440" spans="1:12" s="39" customFormat="1">
      <c r="A440"/>
      <c r="B440"/>
      <c r="C440"/>
      <c r="D440"/>
      <c r="E440" s="184"/>
      <c r="F440" s="177"/>
      <c r="G440" s="184"/>
      <c r="H440" s="184"/>
      <c r="I440" s="184"/>
      <c r="J440" s="184"/>
      <c r="K440" s="137"/>
      <c r="L440" s="136"/>
    </row>
    <row r="441" spans="1:12" s="39" customFormat="1">
      <c r="A441"/>
      <c r="B441"/>
      <c r="C441"/>
      <c r="D441"/>
      <c r="E441" s="184"/>
      <c r="F441" s="177"/>
      <c r="G441" s="184"/>
      <c r="H441" s="184"/>
      <c r="I441" s="184"/>
      <c r="J441" s="184"/>
      <c r="K441" s="137"/>
      <c r="L441" s="136"/>
    </row>
    <row r="442" spans="1:12" s="39" customFormat="1">
      <c r="A442"/>
      <c r="B442"/>
      <c r="C442"/>
      <c r="D442"/>
      <c r="E442" s="184"/>
      <c r="F442" s="177"/>
      <c r="G442" s="184"/>
      <c r="H442" s="184"/>
      <c r="I442" s="184"/>
      <c r="J442" s="184"/>
      <c r="K442" s="137"/>
      <c r="L442" s="136"/>
    </row>
    <row r="443" spans="1:12" s="39" customFormat="1">
      <c r="A443"/>
      <c r="B443"/>
      <c r="C443"/>
      <c r="D443"/>
      <c r="E443" s="184"/>
      <c r="F443" s="177"/>
      <c r="G443" s="184"/>
      <c r="H443" s="184"/>
      <c r="I443" s="184"/>
      <c r="J443" s="184"/>
      <c r="K443" s="137"/>
      <c r="L443" s="136"/>
    </row>
    <row r="444" spans="1:12" s="39" customFormat="1">
      <c r="A444"/>
      <c r="B444"/>
      <c r="C444"/>
      <c r="D444"/>
      <c r="E444" s="184"/>
      <c r="F444" s="177"/>
      <c r="G444" s="184"/>
      <c r="H444" s="184"/>
      <c r="I444" s="184"/>
      <c r="J444" s="184"/>
      <c r="K444" s="137"/>
      <c r="L444" s="136"/>
    </row>
    <row r="445" spans="1:12" s="39" customFormat="1">
      <c r="A445"/>
      <c r="B445"/>
      <c r="C445"/>
      <c r="D445"/>
      <c r="E445" s="184"/>
      <c r="F445" s="177"/>
      <c r="G445" s="184"/>
      <c r="H445" s="184"/>
      <c r="I445" s="184"/>
      <c r="J445" s="184"/>
      <c r="K445" s="137"/>
      <c r="L445" s="136"/>
    </row>
    <row r="446" spans="1:12" s="39" customFormat="1">
      <c r="A446"/>
      <c r="B446"/>
      <c r="C446"/>
      <c r="D446"/>
      <c r="E446" s="184"/>
      <c r="F446" s="177"/>
      <c r="G446" s="184"/>
      <c r="H446" s="184"/>
      <c r="I446" s="184"/>
      <c r="J446" s="184"/>
      <c r="K446" s="137"/>
      <c r="L446" s="136"/>
    </row>
    <row r="447" spans="1:12" s="39" customFormat="1">
      <c r="A447"/>
      <c r="B447"/>
      <c r="C447"/>
      <c r="D447"/>
      <c r="E447" s="184"/>
      <c r="F447" s="177"/>
      <c r="G447" s="184"/>
      <c r="H447" s="184"/>
      <c r="I447" s="184"/>
      <c r="J447" s="184"/>
      <c r="K447" s="137"/>
      <c r="L447" s="136"/>
    </row>
    <row r="448" spans="1:12" s="39" customFormat="1">
      <c r="A448"/>
      <c r="B448"/>
      <c r="C448"/>
      <c r="D448"/>
      <c r="E448" s="184"/>
      <c r="F448" s="177"/>
      <c r="G448" s="184"/>
      <c r="H448" s="184"/>
      <c r="I448" s="184"/>
      <c r="J448" s="184"/>
      <c r="K448" s="137"/>
      <c r="L448" s="136"/>
    </row>
    <row r="449" spans="1:12" s="39" customFormat="1">
      <c r="A449"/>
      <c r="B449"/>
      <c r="C449"/>
      <c r="D449"/>
      <c r="E449" s="184"/>
      <c r="F449" s="177"/>
      <c r="G449" s="184"/>
      <c r="H449" s="184"/>
      <c r="I449" s="184"/>
      <c r="J449" s="184"/>
      <c r="K449" s="137"/>
      <c r="L449" s="136"/>
    </row>
    <row r="450" spans="1:12" s="39" customFormat="1">
      <c r="A450"/>
      <c r="B450"/>
      <c r="C450"/>
      <c r="D450"/>
      <c r="E450" s="184"/>
      <c r="F450" s="177"/>
      <c r="G450" s="184"/>
      <c r="H450" s="184"/>
      <c r="I450" s="184"/>
      <c r="J450" s="184"/>
      <c r="K450" s="137"/>
      <c r="L450" s="136"/>
    </row>
    <row r="451" spans="1:12" s="39" customFormat="1">
      <c r="A451"/>
      <c r="B451"/>
      <c r="C451"/>
      <c r="D451"/>
      <c r="E451" s="184"/>
      <c r="F451" s="177"/>
      <c r="G451" s="184"/>
      <c r="H451" s="184"/>
      <c r="I451" s="184"/>
      <c r="J451" s="184"/>
      <c r="K451" s="137"/>
      <c r="L451" s="136"/>
    </row>
    <row r="452" spans="1:12" s="39" customFormat="1" ht="15" customHeight="1" thickBot="1">
      <c r="A452"/>
      <c r="B452"/>
      <c r="C452"/>
      <c r="D452"/>
      <c r="E452" s="184"/>
      <c r="F452" s="178"/>
      <c r="G452" s="184"/>
      <c r="H452" s="184"/>
      <c r="I452" s="184"/>
      <c r="J452" s="184"/>
      <c r="K452" s="137"/>
      <c r="L452" s="138"/>
    </row>
    <row r="453" spans="1:12" s="39" customFormat="1" ht="15" customHeight="1">
      <c r="A453"/>
      <c r="B453"/>
      <c r="C453"/>
      <c r="D453"/>
      <c r="E453" s="137"/>
      <c r="F453" s="179"/>
      <c r="G453" s="137"/>
      <c r="K453" s="137"/>
      <c r="L453" s="137"/>
    </row>
    <row r="454" spans="1:12" s="39" customFormat="1" ht="15" customHeight="1">
      <c r="A454"/>
      <c r="B454"/>
      <c r="C454"/>
      <c r="D454"/>
      <c r="E454" s="137"/>
      <c r="F454" s="180"/>
      <c r="G454" s="137"/>
      <c r="K454" s="137"/>
      <c r="L454" s="137"/>
    </row>
    <row r="455" spans="1:12" s="39" customFormat="1" ht="15" customHeight="1">
      <c r="A455"/>
      <c r="B455"/>
      <c r="C455"/>
      <c r="D455"/>
      <c r="E455" s="137"/>
      <c r="F455" s="180"/>
      <c r="G455" s="137"/>
      <c r="K455" s="137"/>
      <c r="L455" s="137"/>
    </row>
    <row r="456" spans="1:12" s="39" customFormat="1">
      <c r="A456"/>
      <c r="B456"/>
      <c r="C456"/>
      <c r="D456"/>
      <c r="E456" s="137"/>
      <c r="F456" s="180"/>
      <c r="G456" s="137"/>
      <c r="K456" s="137"/>
      <c r="L456" s="137"/>
    </row>
    <row r="457" spans="1:12" s="39" customFormat="1">
      <c r="A457"/>
      <c r="B457"/>
      <c r="C457"/>
      <c r="D457"/>
      <c r="E457" s="137"/>
      <c r="F457" s="180"/>
      <c r="G457" s="137"/>
      <c r="K457" s="137"/>
      <c r="L457" s="137"/>
    </row>
    <row r="458" spans="1:12" s="39" customFormat="1">
      <c r="A458"/>
      <c r="B458"/>
      <c r="C458"/>
      <c r="D458"/>
      <c r="E458" s="137"/>
      <c r="F458" s="180"/>
      <c r="G458" s="137"/>
      <c r="K458" s="137"/>
      <c r="L458" s="137"/>
    </row>
    <row r="459" spans="1:12" s="39" customFormat="1">
      <c r="A459"/>
      <c r="B459"/>
      <c r="C459"/>
      <c r="D459"/>
      <c r="E459" s="137"/>
      <c r="F459" s="180"/>
      <c r="G459" s="137"/>
      <c r="K459" s="137"/>
      <c r="L459" s="137"/>
    </row>
    <row r="460" spans="1:12" s="39" customFormat="1">
      <c r="A460"/>
      <c r="B460"/>
      <c r="C460"/>
      <c r="D460"/>
      <c r="E460" s="137"/>
      <c r="F460" s="180"/>
      <c r="G460" s="137"/>
      <c r="K460" s="137"/>
      <c r="L460" s="137"/>
    </row>
    <row r="461" spans="1:12" s="39" customFormat="1">
      <c r="A461"/>
      <c r="B461"/>
      <c r="C461"/>
      <c r="D461"/>
      <c r="E461" s="137"/>
      <c r="F461" s="180"/>
      <c r="G461" s="137"/>
      <c r="K461" s="137"/>
      <c r="L461" s="137"/>
    </row>
    <row r="462" spans="1:12" s="39" customFormat="1">
      <c r="A462"/>
      <c r="B462"/>
      <c r="C462"/>
      <c r="D462"/>
      <c r="E462" s="137"/>
      <c r="F462" s="180"/>
      <c r="G462" s="137"/>
      <c r="K462" s="137"/>
      <c r="L462" s="137"/>
    </row>
    <row r="463" spans="1:12" s="39" customFormat="1">
      <c r="A463"/>
      <c r="B463"/>
      <c r="C463"/>
      <c r="D463"/>
      <c r="E463" s="137"/>
      <c r="F463" s="180"/>
      <c r="G463" s="137"/>
      <c r="K463" s="137"/>
      <c r="L463" s="137"/>
    </row>
    <row r="464" spans="1:12" s="39" customFormat="1">
      <c r="A464"/>
      <c r="B464"/>
      <c r="C464"/>
      <c r="D464"/>
      <c r="E464" s="137"/>
      <c r="F464" s="180"/>
      <c r="G464" s="137"/>
      <c r="K464" s="137"/>
      <c r="L464" s="137"/>
    </row>
    <row r="465" spans="1:12" s="39" customFormat="1">
      <c r="A465"/>
      <c r="B465"/>
      <c r="C465"/>
      <c r="D465"/>
      <c r="E465" s="137"/>
      <c r="F465" s="180"/>
      <c r="G465" s="137"/>
      <c r="K465" s="137"/>
      <c r="L465" s="137"/>
    </row>
    <row r="466" spans="1:12" s="39" customFormat="1">
      <c r="A466"/>
      <c r="B466"/>
      <c r="C466"/>
      <c r="D466"/>
      <c r="E466" s="137"/>
      <c r="F466" s="180"/>
      <c r="G466" s="137"/>
      <c r="K466" s="137"/>
      <c r="L466" s="137"/>
    </row>
    <row r="467" spans="1:12" s="39" customFormat="1">
      <c r="A467"/>
      <c r="B467"/>
      <c r="C467"/>
      <c r="D467"/>
      <c r="E467" s="137"/>
      <c r="F467" s="180"/>
      <c r="G467" s="137"/>
      <c r="K467" s="137"/>
      <c r="L467" s="137"/>
    </row>
    <row r="468" spans="1:12" s="39" customFormat="1">
      <c r="A468"/>
      <c r="B468"/>
      <c r="C468"/>
      <c r="D468"/>
      <c r="E468" s="137"/>
      <c r="F468" s="180"/>
      <c r="G468" s="137"/>
      <c r="K468" s="137"/>
      <c r="L468" s="137"/>
    </row>
    <row r="469" spans="1:12" s="39" customFormat="1">
      <c r="A469"/>
      <c r="B469"/>
      <c r="C469"/>
      <c r="D469"/>
      <c r="E469" s="137"/>
      <c r="F469" s="180"/>
      <c r="G469" s="137"/>
      <c r="K469" s="137"/>
      <c r="L469" s="137"/>
    </row>
    <row r="470" spans="1:12" s="39" customFormat="1">
      <c r="A470"/>
      <c r="B470"/>
      <c r="C470"/>
      <c r="D470"/>
      <c r="E470" s="137"/>
      <c r="F470" s="180"/>
      <c r="G470" s="137"/>
      <c r="K470" s="137"/>
      <c r="L470" s="137"/>
    </row>
    <row r="471" spans="1:12" s="39" customFormat="1">
      <c r="A471"/>
      <c r="B471"/>
      <c r="C471"/>
      <c r="D471"/>
      <c r="E471" s="137"/>
      <c r="F471" s="180"/>
      <c r="G471" s="137"/>
      <c r="K471" s="137"/>
      <c r="L471" s="137"/>
    </row>
    <row r="472" spans="1:12" s="39" customFormat="1">
      <c r="A472"/>
      <c r="B472"/>
      <c r="C472"/>
      <c r="D472"/>
      <c r="E472" s="137"/>
      <c r="F472" s="180"/>
      <c r="G472" s="137"/>
      <c r="K472" s="137"/>
      <c r="L472" s="137"/>
    </row>
    <row r="473" spans="1:12" s="39" customFormat="1">
      <c r="A473"/>
      <c r="B473"/>
      <c r="C473"/>
      <c r="D473"/>
      <c r="E473" s="137"/>
      <c r="F473" s="180"/>
      <c r="G473" s="137"/>
      <c r="K473" s="137"/>
      <c r="L473" s="137"/>
    </row>
    <row r="474" spans="1:12" s="39" customFormat="1">
      <c r="A474"/>
      <c r="B474"/>
      <c r="C474"/>
      <c r="D474"/>
      <c r="E474" s="137"/>
      <c r="F474" s="180"/>
      <c r="G474" s="137"/>
      <c r="K474" s="137"/>
      <c r="L474" s="137"/>
    </row>
    <row r="475" spans="1:12" s="39" customFormat="1">
      <c r="A475"/>
      <c r="B475"/>
      <c r="C475"/>
      <c r="D475"/>
      <c r="E475" s="137"/>
      <c r="F475" s="180"/>
      <c r="G475" s="137"/>
      <c r="K475" s="137"/>
      <c r="L475" s="137"/>
    </row>
    <row r="476" spans="1:12" s="39" customFormat="1">
      <c r="A476"/>
      <c r="B476"/>
      <c r="C476"/>
      <c r="D476"/>
      <c r="E476" s="137"/>
      <c r="F476" s="180"/>
      <c r="G476" s="137"/>
      <c r="K476" s="137"/>
      <c r="L476" s="137"/>
    </row>
    <row r="477" spans="1:12" s="39" customFormat="1">
      <c r="A477"/>
      <c r="B477"/>
      <c r="C477"/>
      <c r="D477"/>
      <c r="E477" s="137"/>
      <c r="F477" s="180"/>
      <c r="G477" s="137"/>
      <c r="K477" s="137"/>
      <c r="L477" s="137"/>
    </row>
    <row r="478" spans="1:12" s="39" customFormat="1">
      <c r="A478"/>
      <c r="B478"/>
      <c r="C478"/>
      <c r="D478"/>
      <c r="E478" s="137"/>
      <c r="F478" s="180"/>
      <c r="G478" s="137"/>
      <c r="K478" s="137"/>
      <c r="L478" s="137"/>
    </row>
    <row r="479" spans="1:12" s="39" customFormat="1">
      <c r="A479"/>
      <c r="B479"/>
      <c r="C479"/>
      <c r="D479"/>
      <c r="E479" s="137"/>
      <c r="F479" s="180"/>
      <c r="G479" s="137"/>
      <c r="K479" s="137"/>
      <c r="L479" s="137"/>
    </row>
    <row r="480" spans="1:12" s="39" customFormat="1">
      <c r="A480"/>
      <c r="B480"/>
      <c r="C480"/>
      <c r="D480"/>
      <c r="E480" s="137"/>
      <c r="F480" s="180"/>
      <c r="G480" s="137"/>
      <c r="K480" s="137"/>
      <c r="L480" s="137"/>
    </row>
    <row r="481" spans="1:12" s="39" customFormat="1">
      <c r="A481"/>
      <c r="B481"/>
      <c r="C481"/>
      <c r="D481"/>
      <c r="E481" s="137"/>
      <c r="F481" s="180"/>
      <c r="G481" s="137"/>
      <c r="K481" s="137"/>
      <c r="L481" s="137"/>
    </row>
    <row r="482" spans="1:12" s="39" customFormat="1">
      <c r="A482"/>
      <c r="B482"/>
      <c r="C482"/>
      <c r="D482"/>
      <c r="E482" s="137"/>
      <c r="F482" s="180"/>
      <c r="G482" s="137"/>
      <c r="K482" s="137"/>
      <c r="L482" s="137"/>
    </row>
    <row r="483" spans="1:12" s="39" customFormat="1">
      <c r="A483"/>
      <c r="B483"/>
      <c r="C483"/>
      <c r="D483"/>
      <c r="E483" s="137"/>
      <c r="F483" s="180"/>
      <c r="G483" s="137"/>
      <c r="K483" s="137"/>
      <c r="L483" s="137"/>
    </row>
    <row r="484" spans="1:12" s="39" customFormat="1">
      <c r="A484"/>
      <c r="B484"/>
      <c r="C484"/>
      <c r="D484"/>
      <c r="E484" s="137"/>
      <c r="F484" s="180"/>
      <c r="G484" s="137"/>
      <c r="K484" s="137"/>
      <c r="L484" s="137"/>
    </row>
    <row r="485" spans="1:12" s="39" customFormat="1">
      <c r="A485"/>
      <c r="B485"/>
      <c r="C485"/>
      <c r="D485"/>
      <c r="E485" s="137"/>
      <c r="F485" s="180"/>
      <c r="G485" s="137"/>
      <c r="K485" s="137"/>
      <c r="L485" s="137"/>
    </row>
    <row r="486" spans="1:12" s="39" customFormat="1">
      <c r="A486"/>
      <c r="B486"/>
      <c r="C486"/>
      <c r="D486"/>
      <c r="E486" s="137"/>
      <c r="F486" s="180"/>
      <c r="G486" s="137"/>
      <c r="K486" s="137"/>
      <c r="L486" s="137"/>
    </row>
    <row r="487" spans="1:12" s="39" customFormat="1">
      <c r="A487"/>
      <c r="B487"/>
      <c r="C487"/>
      <c r="D487"/>
      <c r="E487" s="137"/>
      <c r="F487" s="180"/>
      <c r="G487" s="137"/>
      <c r="K487" s="137"/>
      <c r="L487" s="137"/>
    </row>
    <row r="488" spans="1:12" s="39" customFormat="1">
      <c r="A488"/>
      <c r="B488"/>
      <c r="C488"/>
      <c r="D488"/>
      <c r="E488" s="137"/>
      <c r="F488" s="180"/>
      <c r="G488" s="137"/>
      <c r="K488" s="137"/>
      <c r="L488" s="137"/>
    </row>
    <row r="489" spans="1:12" s="39" customFormat="1">
      <c r="A489"/>
      <c r="B489"/>
      <c r="C489"/>
      <c r="D489"/>
      <c r="E489" s="137"/>
      <c r="F489" s="180"/>
      <c r="G489" s="137"/>
      <c r="K489" s="137"/>
      <c r="L489" s="137"/>
    </row>
    <row r="490" spans="1:12" s="39" customFormat="1">
      <c r="A490"/>
      <c r="B490"/>
      <c r="C490"/>
      <c r="D490"/>
      <c r="E490" s="137"/>
      <c r="F490" s="180"/>
      <c r="G490" s="137"/>
      <c r="K490" s="137"/>
      <c r="L490" s="137"/>
    </row>
    <row r="491" spans="1:12" s="39" customFormat="1">
      <c r="A491"/>
      <c r="B491"/>
      <c r="C491"/>
      <c r="D491"/>
      <c r="E491" s="137"/>
      <c r="F491" s="180"/>
      <c r="G491" s="137"/>
      <c r="K491" s="137"/>
      <c r="L491" s="137"/>
    </row>
    <row r="492" spans="1:12" s="39" customFormat="1">
      <c r="A492"/>
      <c r="B492"/>
      <c r="C492"/>
      <c r="D492"/>
      <c r="E492" s="137"/>
      <c r="F492" s="180"/>
      <c r="G492" s="137"/>
      <c r="K492" s="137"/>
      <c r="L492" s="137"/>
    </row>
    <row r="493" spans="1:12" s="39" customFormat="1">
      <c r="A493"/>
      <c r="B493"/>
      <c r="C493"/>
      <c r="D493"/>
      <c r="E493" s="137"/>
      <c r="F493" s="180"/>
      <c r="G493" s="137"/>
      <c r="K493" s="137"/>
      <c r="L493" s="137"/>
    </row>
    <row r="494" spans="1:12" s="39" customFormat="1">
      <c r="A494"/>
      <c r="B494"/>
      <c r="C494"/>
      <c r="D494"/>
      <c r="E494" s="137"/>
      <c r="F494" s="180"/>
      <c r="G494" s="137"/>
      <c r="K494" s="137"/>
      <c r="L494" s="137"/>
    </row>
    <row r="495" spans="1:12" s="39" customFormat="1">
      <c r="A495"/>
      <c r="B495"/>
      <c r="C495"/>
      <c r="D495"/>
      <c r="E495" s="137"/>
      <c r="F495" s="180"/>
      <c r="G495" s="137"/>
      <c r="K495" s="137"/>
      <c r="L495" s="137"/>
    </row>
    <row r="496" spans="1:12" s="39" customFormat="1">
      <c r="A496"/>
      <c r="B496"/>
      <c r="C496"/>
      <c r="D496"/>
      <c r="E496" s="137"/>
      <c r="F496" s="180"/>
      <c r="G496" s="137"/>
      <c r="K496" s="137"/>
      <c r="L496" s="137"/>
    </row>
    <row r="497" spans="1:12" s="39" customFormat="1">
      <c r="A497"/>
      <c r="B497"/>
      <c r="C497"/>
      <c r="D497"/>
      <c r="E497" s="137"/>
      <c r="F497" s="180"/>
      <c r="G497" s="137"/>
      <c r="K497" s="137"/>
      <c r="L497" s="137"/>
    </row>
    <row r="498" spans="1:12" s="39" customFormat="1">
      <c r="A498"/>
      <c r="B498"/>
      <c r="C498"/>
      <c r="D498"/>
      <c r="E498" s="137"/>
      <c r="F498" s="180"/>
      <c r="G498" s="137"/>
      <c r="K498" s="137"/>
      <c r="L498" s="137"/>
    </row>
    <row r="499" spans="1:12" s="39" customFormat="1">
      <c r="A499"/>
      <c r="B499"/>
      <c r="C499"/>
      <c r="D499"/>
      <c r="E499" s="137"/>
      <c r="F499" s="180"/>
      <c r="G499" s="137"/>
      <c r="K499" s="137"/>
      <c r="L499" s="137"/>
    </row>
    <row r="500" spans="1:12" s="39" customFormat="1">
      <c r="A500"/>
      <c r="B500"/>
      <c r="C500"/>
      <c r="D500"/>
      <c r="E500" s="137"/>
      <c r="F500" s="180"/>
      <c r="G500" s="137"/>
      <c r="K500" s="137"/>
      <c r="L500" s="137"/>
    </row>
    <row r="501" spans="1:12" s="39" customFormat="1">
      <c r="A501"/>
      <c r="B501"/>
      <c r="C501"/>
      <c r="D501"/>
      <c r="E501" s="137"/>
      <c r="F501" s="180"/>
      <c r="G501" s="137"/>
      <c r="K501" s="137"/>
      <c r="L501" s="137"/>
    </row>
    <row r="502" spans="1:12" s="39" customFormat="1">
      <c r="A502"/>
      <c r="B502"/>
      <c r="C502"/>
      <c r="D502"/>
      <c r="E502" s="137"/>
      <c r="F502" s="180"/>
      <c r="G502" s="137"/>
      <c r="K502" s="137"/>
      <c r="L502" s="137"/>
    </row>
    <row r="503" spans="1:12" s="39" customFormat="1">
      <c r="A503"/>
      <c r="B503"/>
      <c r="C503"/>
      <c r="D503"/>
      <c r="E503" s="137"/>
      <c r="F503" s="180"/>
      <c r="G503" s="137"/>
      <c r="K503" s="137"/>
      <c r="L503" s="137"/>
    </row>
    <row r="504" spans="1:12" s="39" customFormat="1">
      <c r="A504"/>
      <c r="B504"/>
      <c r="C504"/>
      <c r="D504"/>
      <c r="E504" s="137"/>
      <c r="F504" s="180"/>
      <c r="G504" s="137"/>
      <c r="K504" s="137"/>
      <c r="L504" s="137"/>
    </row>
    <row r="505" spans="1:12" s="39" customFormat="1">
      <c r="A505"/>
      <c r="B505"/>
      <c r="C505"/>
      <c r="D505"/>
      <c r="E505" s="137"/>
      <c r="F505" s="180"/>
      <c r="G505" s="137"/>
      <c r="K505" s="137"/>
      <c r="L505" s="137"/>
    </row>
    <row r="506" spans="1:12" s="39" customFormat="1">
      <c r="A506"/>
      <c r="B506"/>
      <c r="C506"/>
      <c r="D506"/>
      <c r="E506" s="137"/>
      <c r="F506" s="180"/>
      <c r="G506" s="137"/>
      <c r="K506" s="137"/>
      <c r="L506" s="137"/>
    </row>
    <row r="507" spans="1:12" s="39" customFormat="1">
      <c r="A507"/>
      <c r="B507"/>
      <c r="C507"/>
      <c r="D507"/>
      <c r="E507" s="137"/>
      <c r="F507" s="180"/>
      <c r="G507" s="137"/>
      <c r="K507" s="137"/>
      <c r="L507" s="137"/>
    </row>
    <row r="508" spans="1:12" s="39" customFormat="1">
      <c r="A508"/>
      <c r="B508"/>
      <c r="C508"/>
      <c r="D508"/>
      <c r="E508" s="137"/>
      <c r="F508" s="180"/>
      <c r="G508" s="137"/>
      <c r="K508" s="137"/>
      <c r="L508" s="137"/>
    </row>
    <row r="509" spans="1:12" s="39" customFormat="1">
      <c r="A509"/>
      <c r="B509"/>
      <c r="C509"/>
      <c r="D509"/>
      <c r="E509" s="137"/>
      <c r="F509" s="180"/>
      <c r="G509" s="137"/>
      <c r="K509" s="137"/>
      <c r="L509" s="137"/>
    </row>
    <row r="510" spans="1:12" s="39" customFormat="1">
      <c r="A510"/>
      <c r="B510"/>
      <c r="C510"/>
      <c r="D510"/>
      <c r="E510" s="137"/>
      <c r="F510" s="180"/>
      <c r="G510" s="137"/>
      <c r="K510" s="137"/>
      <c r="L510" s="137"/>
    </row>
    <row r="511" spans="1:12" s="39" customFormat="1">
      <c r="A511"/>
      <c r="B511"/>
      <c r="C511"/>
      <c r="D511"/>
      <c r="E511" s="137"/>
      <c r="F511" s="180"/>
      <c r="G511" s="137"/>
      <c r="K511" s="137"/>
      <c r="L511" s="137"/>
    </row>
    <row r="512" spans="1:12" s="39" customFormat="1">
      <c r="A512"/>
      <c r="B512"/>
      <c r="C512"/>
      <c r="D512"/>
      <c r="E512" s="137"/>
      <c r="F512" s="180"/>
      <c r="G512" s="137"/>
      <c r="K512" s="137"/>
      <c r="L512" s="137"/>
    </row>
    <row r="513" spans="1:12" s="39" customFormat="1">
      <c r="A513"/>
      <c r="B513"/>
      <c r="C513"/>
      <c r="D513"/>
      <c r="E513" s="137"/>
      <c r="F513" s="180"/>
      <c r="G513" s="137"/>
      <c r="K513" s="137"/>
      <c r="L513" s="137"/>
    </row>
    <row r="514" spans="1:12" s="39" customFormat="1">
      <c r="A514"/>
      <c r="B514"/>
      <c r="C514"/>
      <c r="D514"/>
      <c r="E514" s="137"/>
      <c r="F514" s="180"/>
      <c r="G514" s="137"/>
      <c r="K514" s="137"/>
      <c r="L514" s="137"/>
    </row>
    <row r="515" spans="1:12" s="39" customFormat="1">
      <c r="A515"/>
      <c r="B515"/>
      <c r="C515"/>
      <c r="D515"/>
      <c r="E515" s="137"/>
      <c r="F515" s="180"/>
      <c r="G515" s="137"/>
      <c r="K515" s="137"/>
      <c r="L515" s="137"/>
    </row>
    <row r="516" spans="1:12" s="39" customFormat="1">
      <c r="A516"/>
      <c r="B516"/>
      <c r="C516"/>
      <c r="D516"/>
      <c r="E516" s="137"/>
      <c r="F516" s="180"/>
      <c r="G516" s="137"/>
      <c r="K516" s="137"/>
      <c r="L516" s="137"/>
    </row>
    <row r="517" spans="1:12" s="39" customFormat="1">
      <c r="A517"/>
      <c r="B517"/>
      <c r="C517"/>
      <c r="D517"/>
      <c r="E517" s="137"/>
      <c r="F517" s="180"/>
      <c r="G517" s="137"/>
      <c r="K517" s="137"/>
      <c r="L517" s="137"/>
    </row>
    <row r="518" spans="1:12" s="39" customFormat="1">
      <c r="A518"/>
      <c r="B518"/>
      <c r="C518"/>
      <c r="D518"/>
      <c r="E518" s="137"/>
      <c r="F518" s="180"/>
      <c r="G518" s="137"/>
      <c r="K518" s="137"/>
      <c r="L518" s="137"/>
    </row>
    <row r="519" spans="1:12" s="39" customFormat="1">
      <c r="A519"/>
      <c r="B519"/>
      <c r="C519"/>
      <c r="D519"/>
      <c r="E519" s="137"/>
      <c r="F519" s="180"/>
      <c r="G519" s="137"/>
      <c r="K519" s="137"/>
      <c r="L519" s="137"/>
    </row>
    <row r="520" spans="1:12" s="39" customFormat="1">
      <c r="A520"/>
      <c r="B520"/>
      <c r="C520"/>
      <c r="D520"/>
      <c r="E520" s="137"/>
      <c r="F520" s="180"/>
      <c r="G520" s="137"/>
      <c r="K520" s="137"/>
      <c r="L520" s="137"/>
    </row>
    <row r="521" spans="1:12" s="39" customFormat="1">
      <c r="A521"/>
      <c r="B521"/>
      <c r="C521"/>
      <c r="D521"/>
      <c r="E521" s="137"/>
      <c r="F521" s="180"/>
      <c r="G521" s="137"/>
      <c r="K521" s="137"/>
      <c r="L521" s="137"/>
    </row>
    <row r="522" spans="1:12" s="39" customFormat="1">
      <c r="A522"/>
      <c r="B522"/>
      <c r="C522"/>
      <c r="D522"/>
      <c r="E522" s="137"/>
      <c r="F522" s="180"/>
      <c r="G522" s="137"/>
      <c r="K522" s="137"/>
      <c r="L522" s="137"/>
    </row>
    <row r="523" spans="1:12" s="39" customFormat="1">
      <c r="A523"/>
      <c r="B523"/>
      <c r="C523"/>
      <c r="D523"/>
      <c r="E523" s="137"/>
      <c r="F523" s="180"/>
      <c r="G523" s="137"/>
      <c r="K523" s="137"/>
      <c r="L523" s="137"/>
    </row>
    <row r="524" spans="1:12" s="39" customFormat="1">
      <c r="A524"/>
      <c r="B524"/>
      <c r="C524"/>
      <c r="D524"/>
      <c r="E524" s="137"/>
      <c r="F524" s="180"/>
      <c r="G524" s="137"/>
      <c r="K524" s="137"/>
      <c r="L524" s="137"/>
    </row>
    <row r="525" spans="1:12" s="39" customFormat="1">
      <c r="A525"/>
      <c r="B525"/>
      <c r="C525"/>
      <c r="D525"/>
      <c r="E525" s="137"/>
      <c r="F525" s="180"/>
      <c r="G525" s="137"/>
      <c r="K525" s="137"/>
      <c r="L525" s="137"/>
    </row>
    <row r="526" spans="1:12" s="39" customFormat="1">
      <c r="A526"/>
      <c r="B526"/>
      <c r="C526"/>
      <c r="D526"/>
      <c r="E526" s="137"/>
      <c r="F526" s="180"/>
      <c r="G526" s="137"/>
      <c r="K526" s="137"/>
      <c r="L526" s="137"/>
    </row>
    <row r="527" spans="1:12" s="39" customFormat="1">
      <c r="A527"/>
      <c r="B527"/>
      <c r="C527"/>
      <c r="D527"/>
      <c r="E527" s="137"/>
      <c r="F527" s="180"/>
      <c r="G527" s="137"/>
      <c r="K527" s="137"/>
      <c r="L527" s="137"/>
    </row>
    <row r="528" spans="1:12" s="39" customFormat="1">
      <c r="A528"/>
      <c r="B528"/>
      <c r="C528"/>
      <c r="D528"/>
      <c r="E528" s="137"/>
      <c r="F528" s="180"/>
      <c r="G528" s="137"/>
      <c r="K528" s="137"/>
      <c r="L528" s="137"/>
    </row>
    <row r="529" spans="1:12" s="39" customFormat="1">
      <c r="A529"/>
      <c r="B529"/>
      <c r="C529"/>
      <c r="D529"/>
      <c r="E529" s="137"/>
      <c r="F529" s="180"/>
      <c r="G529" s="137"/>
      <c r="K529" s="137"/>
      <c r="L529" s="137"/>
    </row>
    <row r="530" spans="1:12" s="39" customFormat="1">
      <c r="A530"/>
      <c r="B530"/>
      <c r="C530"/>
      <c r="D530"/>
      <c r="E530" s="137"/>
      <c r="F530" s="180"/>
      <c r="G530" s="137"/>
      <c r="K530" s="137"/>
      <c r="L530" s="137"/>
    </row>
    <row r="531" spans="1:12" s="39" customFormat="1">
      <c r="A531"/>
      <c r="B531"/>
      <c r="C531"/>
      <c r="D531"/>
      <c r="E531" s="137"/>
      <c r="F531" s="180"/>
      <c r="G531" s="137"/>
      <c r="K531" s="137"/>
      <c r="L531" s="137"/>
    </row>
    <row r="532" spans="1:12" s="39" customFormat="1">
      <c r="A532"/>
      <c r="B532"/>
      <c r="C532"/>
      <c r="D532"/>
      <c r="E532" s="137"/>
      <c r="F532" s="180"/>
      <c r="G532" s="137"/>
      <c r="K532" s="137"/>
      <c r="L532" s="137"/>
    </row>
    <row r="533" spans="1:12" s="39" customFormat="1">
      <c r="A533"/>
      <c r="B533"/>
      <c r="C533"/>
      <c r="D533"/>
      <c r="E533" s="137"/>
      <c r="F533" s="180"/>
      <c r="G533" s="137"/>
      <c r="K533" s="137"/>
      <c r="L533" s="137"/>
    </row>
    <row r="534" spans="1:12" s="39" customFormat="1">
      <c r="A534"/>
      <c r="B534"/>
      <c r="C534"/>
      <c r="D534"/>
      <c r="E534" s="137"/>
      <c r="F534" s="180"/>
      <c r="G534" s="137"/>
      <c r="K534" s="137"/>
      <c r="L534" s="137"/>
    </row>
    <row r="535" spans="1:12" s="39" customFormat="1">
      <c r="A535"/>
      <c r="B535"/>
      <c r="C535"/>
      <c r="D535"/>
      <c r="E535" s="137"/>
      <c r="F535" s="180"/>
      <c r="G535" s="137"/>
      <c r="K535" s="137"/>
      <c r="L535" s="137"/>
    </row>
    <row r="536" spans="1:12" s="39" customFormat="1">
      <c r="A536"/>
      <c r="B536"/>
      <c r="C536"/>
      <c r="D536"/>
      <c r="E536" s="137"/>
      <c r="F536" s="180"/>
      <c r="G536" s="137"/>
      <c r="K536" s="137"/>
      <c r="L536" s="137"/>
    </row>
    <row r="537" spans="1:12" s="39" customFormat="1">
      <c r="A537"/>
      <c r="B537"/>
      <c r="C537"/>
      <c r="D537"/>
      <c r="E537" s="137"/>
      <c r="F537" s="180"/>
      <c r="G537" s="137"/>
      <c r="K537" s="137"/>
      <c r="L537" s="137"/>
    </row>
    <row r="538" spans="1:12" s="39" customFormat="1">
      <c r="A538"/>
      <c r="B538"/>
      <c r="C538"/>
      <c r="D538"/>
      <c r="E538" s="137"/>
      <c r="F538" s="180"/>
      <c r="G538" s="137"/>
      <c r="K538" s="137"/>
      <c r="L538" s="137"/>
    </row>
    <row r="539" spans="1:12" s="39" customFormat="1">
      <c r="A539"/>
      <c r="B539"/>
      <c r="C539"/>
      <c r="D539"/>
      <c r="E539" s="137"/>
      <c r="F539" s="180"/>
      <c r="G539" s="137"/>
      <c r="K539" s="137"/>
      <c r="L539" s="137"/>
    </row>
    <row r="540" spans="1:12" s="39" customFormat="1">
      <c r="A540"/>
      <c r="B540"/>
      <c r="C540"/>
      <c r="D540"/>
      <c r="E540" s="137"/>
      <c r="F540" s="180"/>
      <c r="G540" s="137"/>
      <c r="K540" s="137"/>
      <c r="L540" s="137"/>
    </row>
    <row r="541" spans="1:12" s="39" customFormat="1">
      <c r="A541"/>
      <c r="B541"/>
      <c r="C541"/>
      <c r="D541"/>
      <c r="E541" s="137"/>
      <c r="F541" s="180"/>
      <c r="G541" s="137"/>
      <c r="K541" s="137"/>
      <c r="L541" s="137"/>
    </row>
    <row r="542" spans="1:12" s="39" customFormat="1">
      <c r="A542"/>
      <c r="B542"/>
      <c r="C542"/>
      <c r="D542"/>
      <c r="E542" s="137"/>
      <c r="F542" s="180"/>
      <c r="G542" s="137"/>
      <c r="K542" s="137"/>
      <c r="L542" s="137"/>
    </row>
    <row r="543" spans="1:12" s="39" customFormat="1">
      <c r="A543"/>
      <c r="B543"/>
      <c r="C543"/>
      <c r="D543"/>
      <c r="E543" s="137"/>
      <c r="F543" s="180"/>
      <c r="G543" s="137"/>
      <c r="K543" s="137"/>
      <c r="L543" s="137"/>
    </row>
    <row r="544" spans="1:12" s="39" customFormat="1">
      <c r="A544"/>
      <c r="B544"/>
      <c r="C544"/>
      <c r="D544"/>
      <c r="E544" s="137"/>
      <c r="F544" s="180"/>
      <c r="G544" s="137"/>
      <c r="K544" s="137"/>
      <c r="L544" s="137"/>
    </row>
    <row r="545" spans="1:12" s="39" customFormat="1">
      <c r="A545"/>
      <c r="B545"/>
      <c r="C545"/>
      <c r="D545"/>
      <c r="E545" s="137"/>
      <c r="F545" s="180"/>
      <c r="G545" s="137"/>
      <c r="K545" s="137"/>
      <c r="L545" s="137"/>
    </row>
    <row r="546" spans="1:12" s="39" customFormat="1">
      <c r="A546"/>
      <c r="B546"/>
      <c r="C546"/>
      <c r="D546"/>
      <c r="E546" s="137"/>
      <c r="F546" s="180"/>
      <c r="G546" s="137"/>
      <c r="K546" s="137"/>
      <c r="L546" s="137"/>
    </row>
    <row r="547" spans="1:12" s="39" customFormat="1">
      <c r="A547"/>
      <c r="B547"/>
      <c r="C547"/>
      <c r="D547"/>
      <c r="E547" s="137"/>
      <c r="F547" s="180"/>
      <c r="G547" s="137"/>
      <c r="K547" s="137"/>
      <c r="L547" s="137"/>
    </row>
    <row r="548" spans="1:12" s="39" customFormat="1">
      <c r="A548"/>
      <c r="B548"/>
      <c r="C548"/>
      <c r="D548"/>
      <c r="E548" s="137"/>
      <c r="F548" s="180"/>
      <c r="G548" s="137"/>
      <c r="K548" s="137"/>
      <c r="L548" s="137"/>
    </row>
    <row r="549" spans="1:12" s="39" customFormat="1">
      <c r="A549"/>
      <c r="B549"/>
      <c r="C549"/>
      <c r="D549"/>
      <c r="E549" s="137"/>
      <c r="F549" s="180"/>
      <c r="G549" s="137"/>
      <c r="K549" s="137"/>
      <c r="L549" s="137"/>
    </row>
    <row r="550" spans="1:12" s="39" customFormat="1">
      <c r="A550"/>
      <c r="B550"/>
      <c r="C550"/>
      <c r="D550"/>
      <c r="E550" s="137"/>
      <c r="F550" s="180"/>
      <c r="G550" s="137"/>
      <c r="K550" s="137"/>
      <c r="L550" s="137"/>
    </row>
    <row r="551" spans="1:12" s="39" customFormat="1">
      <c r="A551"/>
      <c r="B551"/>
      <c r="C551"/>
      <c r="D551"/>
      <c r="E551" s="137"/>
      <c r="F551" s="180"/>
      <c r="G551" s="137"/>
      <c r="K551" s="137"/>
      <c r="L551" s="137"/>
    </row>
    <row r="552" spans="1:12" s="39" customFormat="1">
      <c r="A552"/>
      <c r="B552"/>
      <c r="C552"/>
      <c r="D552"/>
      <c r="E552" s="137"/>
      <c r="F552" s="180"/>
      <c r="G552" s="137"/>
      <c r="K552" s="137"/>
      <c r="L552" s="137"/>
    </row>
    <row r="553" spans="1:12" s="39" customFormat="1">
      <c r="A553"/>
      <c r="B553"/>
      <c r="C553"/>
      <c r="D553"/>
      <c r="E553" s="137"/>
      <c r="F553" s="180"/>
      <c r="G553" s="137"/>
      <c r="K553" s="137"/>
      <c r="L553" s="137"/>
    </row>
    <row r="554" spans="1:12" s="39" customFormat="1">
      <c r="A554"/>
      <c r="B554"/>
      <c r="C554"/>
      <c r="D554"/>
      <c r="E554" s="137"/>
      <c r="F554" s="180"/>
      <c r="G554" s="137"/>
      <c r="K554" s="137"/>
      <c r="L554" s="137"/>
    </row>
    <row r="555" spans="1:12" s="39" customFormat="1">
      <c r="A555"/>
      <c r="B555"/>
      <c r="C555"/>
      <c r="D555"/>
      <c r="E555" s="137"/>
      <c r="F555" s="180"/>
      <c r="G555" s="137"/>
      <c r="K555" s="137"/>
      <c r="L555" s="137"/>
    </row>
    <row r="556" spans="1:12" s="39" customFormat="1">
      <c r="A556"/>
      <c r="B556"/>
      <c r="C556"/>
      <c r="D556"/>
      <c r="E556" s="137"/>
      <c r="F556" s="180"/>
      <c r="G556" s="137"/>
      <c r="K556" s="137"/>
      <c r="L556" s="137"/>
    </row>
    <row r="557" spans="1:12" s="39" customFormat="1">
      <c r="A557"/>
      <c r="B557"/>
      <c r="C557"/>
      <c r="D557"/>
      <c r="E557" s="137"/>
      <c r="F557" s="180"/>
      <c r="G557" s="137"/>
      <c r="K557" s="137"/>
      <c r="L557" s="137"/>
    </row>
    <row r="558" spans="1:12" s="39" customFormat="1">
      <c r="A558"/>
      <c r="B558"/>
      <c r="C558"/>
      <c r="D558"/>
      <c r="E558" s="137"/>
      <c r="F558" s="180"/>
      <c r="G558" s="137"/>
      <c r="K558" s="137"/>
      <c r="L558" s="137"/>
    </row>
    <row r="559" spans="1:12" s="39" customFormat="1">
      <c r="A559"/>
      <c r="B559"/>
      <c r="C559"/>
      <c r="D559"/>
      <c r="E559" s="137"/>
      <c r="F559" s="180"/>
      <c r="G559" s="137"/>
      <c r="K559" s="137"/>
      <c r="L559" s="137"/>
    </row>
    <row r="560" spans="1:12" s="39" customFormat="1">
      <c r="A560"/>
      <c r="B560"/>
      <c r="C560"/>
      <c r="D560"/>
      <c r="E560" s="137"/>
      <c r="F560" s="180"/>
      <c r="G560" s="137"/>
      <c r="K560" s="137"/>
      <c r="L560" s="137"/>
    </row>
    <row r="561" spans="1:12" s="39" customFormat="1">
      <c r="A561"/>
      <c r="B561"/>
      <c r="C561"/>
      <c r="D561"/>
      <c r="E561" s="137"/>
      <c r="F561" s="180"/>
      <c r="G561" s="137"/>
      <c r="K561" s="137"/>
      <c r="L561" s="137"/>
    </row>
    <row r="562" spans="1:12" s="39" customFormat="1">
      <c r="A562"/>
      <c r="B562"/>
      <c r="C562"/>
      <c r="D562"/>
      <c r="E562" s="137"/>
      <c r="F562" s="180"/>
      <c r="G562" s="137"/>
      <c r="K562" s="137"/>
      <c r="L562" s="137"/>
    </row>
    <row r="563" spans="1:12" s="39" customFormat="1">
      <c r="A563"/>
      <c r="B563"/>
      <c r="C563"/>
      <c r="D563"/>
      <c r="E563" s="137"/>
      <c r="F563" s="180"/>
      <c r="G563" s="137"/>
      <c r="K563" s="137"/>
      <c r="L563" s="137"/>
    </row>
    <row r="564" spans="1:12" s="39" customFormat="1">
      <c r="A564"/>
      <c r="B564"/>
      <c r="C564"/>
      <c r="D564"/>
      <c r="E564" s="137"/>
      <c r="F564" s="180"/>
      <c r="G564" s="137"/>
      <c r="K564" s="137"/>
      <c r="L564" s="137"/>
    </row>
    <row r="565" spans="1:12" s="39" customFormat="1">
      <c r="A565"/>
      <c r="B565"/>
      <c r="C565"/>
      <c r="D565"/>
      <c r="E565" s="137"/>
      <c r="F565" s="180"/>
      <c r="G565" s="137"/>
      <c r="K565" s="137"/>
      <c r="L565" s="137"/>
    </row>
    <row r="566" spans="1:12" s="39" customFormat="1">
      <c r="A566"/>
      <c r="B566"/>
      <c r="C566"/>
      <c r="D566"/>
      <c r="E566" s="137"/>
      <c r="F566" s="180"/>
      <c r="G566" s="137"/>
      <c r="K566" s="137"/>
      <c r="L566" s="137"/>
    </row>
    <row r="567" spans="1:12" s="39" customFormat="1">
      <c r="A567"/>
      <c r="B567"/>
      <c r="C567"/>
      <c r="D567"/>
      <c r="E567" s="137"/>
      <c r="F567" s="180"/>
      <c r="G567" s="137"/>
      <c r="K567" s="137"/>
      <c r="L567" s="137"/>
    </row>
    <row r="568" spans="1:12" s="39" customFormat="1">
      <c r="A568"/>
      <c r="B568"/>
      <c r="C568"/>
      <c r="D568"/>
      <c r="E568" s="137"/>
      <c r="F568" s="180"/>
      <c r="G568" s="137"/>
      <c r="K568" s="137"/>
      <c r="L568" s="137"/>
    </row>
    <row r="569" spans="1:12" s="39" customFormat="1">
      <c r="A569"/>
      <c r="B569"/>
      <c r="C569"/>
      <c r="D569"/>
      <c r="E569" s="137"/>
      <c r="F569" s="180"/>
      <c r="G569" s="137"/>
      <c r="K569" s="137"/>
      <c r="L569" s="137"/>
    </row>
    <row r="570" spans="1:12" s="39" customFormat="1">
      <c r="A570"/>
      <c r="B570"/>
      <c r="C570"/>
      <c r="D570"/>
      <c r="E570" s="137"/>
      <c r="F570" s="180"/>
      <c r="G570" s="137"/>
      <c r="K570" s="137"/>
      <c r="L570" s="137"/>
    </row>
    <row r="571" spans="1:12" s="39" customFormat="1">
      <c r="A571"/>
      <c r="B571"/>
      <c r="C571"/>
      <c r="D571"/>
      <c r="E571" s="137"/>
      <c r="F571" s="180"/>
      <c r="G571" s="137"/>
      <c r="K571" s="137"/>
      <c r="L571" s="137"/>
    </row>
    <row r="572" spans="1:12" s="39" customFormat="1">
      <c r="A572"/>
      <c r="B572"/>
      <c r="C572"/>
      <c r="D572"/>
      <c r="E572" s="137"/>
      <c r="F572" s="180"/>
      <c r="G572" s="137"/>
      <c r="K572" s="137"/>
      <c r="L572" s="137"/>
    </row>
    <row r="573" spans="1:12" s="39" customFormat="1">
      <c r="A573"/>
      <c r="B573"/>
      <c r="C573"/>
      <c r="D573"/>
      <c r="E573" s="137"/>
      <c r="F573" s="180"/>
      <c r="G573" s="137"/>
      <c r="K573" s="137"/>
      <c r="L573" s="137"/>
    </row>
    <row r="574" spans="1:12" s="39" customFormat="1">
      <c r="A574"/>
      <c r="B574"/>
      <c r="C574"/>
      <c r="D574"/>
      <c r="E574" s="137"/>
      <c r="F574" s="180"/>
      <c r="G574" s="137"/>
      <c r="K574" s="137"/>
      <c r="L574" s="137"/>
    </row>
    <row r="575" spans="1:12" s="39" customFormat="1">
      <c r="A575"/>
      <c r="B575"/>
      <c r="C575"/>
      <c r="D575"/>
      <c r="E575" s="137"/>
      <c r="F575" s="180"/>
      <c r="G575" s="137"/>
      <c r="K575" s="137"/>
      <c r="L575" s="137"/>
    </row>
    <row r="576" spans="1:12" s="39" customFormat="1">
      <c r="A576"/>
      <c r="B576"/>
      <c r="C576"/>
      <c r="D576"/>
      <c r="E576" s="137"/>
      <c r="F576" s="180"/>
      <c r="G576" s="137"/>
      <c r="K576" s="137"/>
      <c r="L576" s="137"/>
    </row>
    <row r="577" spans="1:12" s="39" customFormat="1">
      <c r="A577"/>
      <c r="B577"/>
      <c r="C577"/>
      <c r="D577"/>
      <c r="E577" s="137"/>
      <c r="F577" s="180"/>
      <c r="G577" s="137"/>
      <c r="K577" s="137"/>
      <c r="L577" s="137"/>
    </row>
    <row r="578" spans="1:12" s="39" customFormat="1">
      <c r="A578"/>
      <c r="B578"/>
      <c r="C578"/>
      <c r="D578"/>
      <c r="E578" s="137"/>
      <c r="F578" s="180"/>
      <c r="G578" s="137"/>
      <c r="K578" s="137"/>
      <c r="L578" s="137"/>
    </row>
    <row r="579" spans="1:12" s="39" customFormat="1">
      <c r="A579"/>
      <c r="B579"/>
      <c r="C579"/>
      <c r="D579"/>
      <c r="E579" s="137"/>
      <c r="F579" s="180"/>
      <c r="G579" s="137"/>
      <c r="K579" s="137"/>
      <c r="L579" s="137"/>
    </row>
    <row r="580" spans="1:12" s="39" customFormat="1">
      <c r="A580"/>
      <c r="B580"/>
      <c r="C580"/>
      <c r="D580"/>
      <c r="E580" s="137"/>
      <c r="F580" s="180"/>
      <c r="G580" s="137"/>
      <c r="K580" s="137"/>
      <c r="L580" s="137"/>
    </row>
    <row r="581" spans="1:12" s="39" customFormat="1">
      <c r="A581"/>
      <c r="B581"/>
      <c r="C581"/>
      <c r="D581"/>
      <c r="E581" s="137"/>
      <c r="F581" s="180"/>
      <c r="G581" s="137"/>
      <c r="K581" s="137"/>
      <c r="L581" s="137"/>
    </row>
    <row r="582" spans="1:12" s="39" customFormat="1">
      <c r="A582"/>
      <c r="B582"/>
      <c r="C582"/>
      <c r="D582"/>
      <c r="E582" s="137"/>
      <c r="F582" s="180"/>
      <c r="G582" s="137"/>
      <c r="K582" s="137"/>
      <c r="L582" s="137"/>
    </row>
    <row r="583" spans="1:12" s="39" customFormat="1">
      <c r="A583"/>
      <c r="B583"/>
      <c r="C583"/>
      <c r="D583"/>
      <c r="E583" s="137"/>
      <c r="F583" s="180"/>
      <c r="G583" s="137"/>
      <c r="K583" s="137"/>
      <c r="L583" s="137"/>
    </row>
    <row r="584" spans="1:12" s="39" customFormat="1">
      <c r="A584"/>
      <c r="B584"/>
      <c r="C584"/>
      <c r="D584"/>
      <c r="E584" s="137"/>
      <c r="F584" s="180"/>
      <c r="G584" s="137"/>
      <c r="K584" s="137"/>
      <c r="L584" s="137"/>
    </row>
    <row r="585" spans="1:12" s="39" customFormat="1">
      <c r="A585"/>
      <c r="B585"/>
      <c r="C585"/>
      <c r="D585"/>
      <c r="E585" s="137"/>
      <c r="F585" s="180"/>
      <c r="G585" s="137"/>
      <c r="K585" s="137"/>
      <c r="L585" s="137"/>
    </row>
    <row r="586" spans="1:12" s="39" customFormat="1">
      <c r="A586"/>
      <c r="B586"/>
      <c r="C586"/>
      <c r="D586"/>
      <c r="E586" s="137"/>
      <c r="F586" s="180"/>
      <c r="G586" s="137"/>
      <c r="K586" s="137"/>
      <c r="L586" s="137"/>
    </row>
    <row r="587" spans="1:12" s="39" customFormat="1">
      <c r="A587"/>
      <c r="B587"/>
      <c r="C587"/>
      <c r="D587"/>
      <c r="E587" s="137"/>
      <c r="F587" s="180"/>
      <c r="G587" s="137"/>
      <c r="K587" s="137"/>
      <c r="L587" s="137"/>
    </row>
    <row r="588" spans="1:12" s="39" customFormat="1">
      <c r="A588"/>
      <c r="B588"/>
      <c r="C588"/>
      <c r="D588"/>
      <c r="E588" s="137"/>
      <c r="F588" s="180"/>
      <c r="G588" s="137"/>
      <c r="K588" s="137"/>
      <c r="L588" s="137"/>
    </row>
    <row r="589" spans="1:12" s="39" customFormat="1">
      <c r="A589"/>
      <c r="B589"/>
      <c r="C589"/>
      <c r="D589"/>
      <c r="E589" s="137"/>
      <c r="F589" s="180"/>
      <c r="G589" s="137"/>
      <c r="K589" s="137"/>
      <c r="L589" s="137"/>
    </row>
    <row r="590" spans="1:12" s="39" customFormat="1">
      <c r="A590"/>
      <c r="B590"/>
      <c r="C590"/>
      <c r="D590"/>
      <c r="E590" s="137"/>
      <c r="F590" s="180"/>
      <c r="G590" s="137"/>
      <c r="K590" s="137"/>
      <c r="L590" s="137"/>
    </row>
    <row r="591" spans="1:12" s="39" customFormat="1">
      <c r="A591"/>
      <c r="B591"/>
      <c r="C591"/>
      <c r="D591"/>
      <c r="E591" s="137"/>
      <c r="F591" s="180"/>
      <c r="G591" s="137"/>
      <c r="K591" s="137"/>
      <c r="L591" s="137"/>
    </row>
    <row r="592" spans="1:12" s="39" customFormat="1">
      <c r="A592"/>
      <c r="B592"/>
      <c r="C592"/>
      <c r="D592"/>
      <c r="E592" s="137"/>
      <c r="F592" s="180"/>
      <c r="G592" s="137"/>
      <c r="K592" s="137"/>
      <c r="L592" s="137"/>
    </row>
    <row r="593" spans="1:12" s="39" customFormat="1">
      <c r="A593"/>
      <c r="B593"/>
      <c r="C593"/>
      <c r="D593"/>
      <c r="E593" s="137"/>
      <c r="F593" s="180"/>
      <c r="G593" s="137"/>
      <c r="K593" s="137"/>
      <c r="L593" s="137"/>
    </row>
    <row r="594" spans="1:12" s="39" customFormat="1">
      <c r="A594"/>
      <c r="B594"/>
      <c r="C594"/>
      <c r="D594"/>
      <c r="E594" s="137"/>
      <c r="F594" s="180"/>
      <c r="G594" s="137"/>
      <c r="K594" s="137"/>
      <c r="L594" s="137"/>
    </row>
    <row r="595" spans="1:12" s="39" customFormat="1">
      <c r="A595"/>
      <c r="B595"/>
      <c r="C595"/>
      <c r="D595"/>
      <c r="E595" s="137"/>
      <c r="F595" s="180"/>
      <c r="G595" s="137"/>
      <c r="K595" s="137"/>
      <c r="L595" s="137"/>
    </row>
    <row r="596" spans="1:12" s="39" customFormat="1">
      <c r="A596"/>
      <c r="B596"/>
      <c r="C596"/>
      <c r="D596"/>
      <c r="E596" s="137"/>
      <c r="F596" s="180"/>
      <c r="G596" s="137"/>
      <c r="K596" s="137"/>
      <c r="L596" s="137"/>
    </row>
    <row r="597" spans="1:12" s="39" customFormat="1">
      <c r="A597"/>
      <c r="B597"/>
      <c r="C597"/>
      <c r="D597"/>
      <c r="E597" s="137"/>
      <c r="F597" s="180"/>
      <c r="G597" s="137"/>
      <c r="K597" s="137"/>
      <c r="L597" s="137"/>
    </row>
    <row r="598" spans="1:12" s="39" customFormat="1">
      <c r="A598"/>
      <c r="B598"/>
      <c r="C598"/>
      <c r="D598"/>
      <c r="E598" s="137"/>
      <c r="F598" s="180"/>
      <c r="G598" s="137"/>
      <c r="K598" s="137"/>
      <c r="L598" s="137"/>
    </row>
    <row r="599" spans="1:12" s="39" customFormat="1">
      <c r="A599"/>
      <c r="B599"/>
      <c r="C599"/>
      <c r="D599"/>
      <c r="E599" s="137"/>
      <c r="F599" s="180"/>
      <c r="G599" s="137"/>
      <c r="K599" s="137"/>
      <c r="L599" s="137"/>
    </row>
    <row r="600" spans="1:12" s="39" customFormat="1">
      <c r="A600"/>
      <c r="B600"/>
      <c r="C600"/>
      <c r="D600"/>
      <c r="E600" s="137"/>
      <c r="F600" s="180"/>
      <c r="G600" s="137"/>
      <c r="K600" s="137"/>
      <c r="L600" s="137"/>
    </row>
    <row r="601" spans="1:12" s="39" customFormat="1">
      <c r="A601"/>
      <c r="B601"/>
      <c r="C601"/>
      <c r="D601"/>
      <c r="E601" s="137"/>
      <c r="F601" s="180"/>
      <c r="G601" s="137"/>
      <c r="K601" s="137"/>
      <c r="L601" s="137"/>
    </row>
    <row r="602" spans="1:12" s="39" customFormat="1">
      <c r="A602"/>
      <c r="B602"/>
      <c r="C602"/>
      <c r="D602"/>
      <c r="E602" s="137"/>
      <c r="F602" s="180"/>
      <c r="G602" s="137"/>
      <c r="K602" s="137"/>
      <c r="L602" s="137"/>
    </row>
    <row r="603" spans="1:12" s="39" customFormat="1">
      <c r="A603"/>
      <c r="B603"/>
      <c r="C603"/>
      <c r="D603"/>
      <c r="E603" s="137"/>
      <c r="F603" s="180"/>
      <c r="G603" s="137"/>
      <c r="K603" s="137"/>
      <c r="L603" s="137"/>
    </row>
    <row r="604" spans="1:12" s="39" customFormat="1">
      <c r="A604"/>
      <c r="B604"/>
      <c r="C604"/>
      <c r="D604"/>
      <c r="E604" s="137"/>
      <c r="F604" s="180"/>
      <c r="G604" s="137"/>
      <c r="K604" s="137"/>
      <c r="L604" s="137"/>
    </row>
    <row r="605" spans="1:12" s="39" customFormat="1">
      <c r="A605"/>
      <c r="B605"/>
      <c r="C605"/>
      <c r="D605"/>
      <c r="E605" s="137"/>
      <c r="F605" s="180"/>
      <c r="G605" s="137"/>
      <c r="K605" s="137"/>
      <c r="L605" s="137"/>
    </row>
    <row r="606" spans="1:12" s="39" customFormat="1">
      <c r="A606"/>
      <c r="B606"/>
      <c r="C606"/>
      <c r="D606"/>
      <c r="E606" s="137"/>
      <c r="F606" s="180"/>
      <c r="G606" s="137"/>
      <c r="K606" s="137"/>
      <c r="L606" s="137"/>
    </row>
    <row r="607" spans="1:12" s="39" customFormat="1">
      <c r="A607"/>
      <c r="B607"/>
      <c r="C607"/>
      <c r="D607"/>
      <c r="E607" s="137"/>
      <c r="F607" s="180"/>
      <c r="G607" s="137"/>
      <c r="K607" s="137"/>
      <c r="L607" s="137"/>
    </row>
    <row r="608" spans="1:12" s="39" customFormat="1">
      <c r="A608"/>
      <c r="B608"/>
      <c r="C608"/>
      <c r="D608"/>
      <c r="E608" s="137"/>
      <c r="F608" s="180"/>
      <c r="G608" s="137"/>
      <c r="K608" s="137"/>
      <c r="L608" s="137"/>
    </row>
    <row r="609" spans="1:12" s="39" customFormat="1">
      <c r="A609"/>
      <c r="B609"/>
      <c r="C609"/>
      <c r="D609"/>
      <c r="E609" s="137"/>
      <c r="F609" s="180"/>
      <c r="G609" s="137"/>
      <c r="K609" s="137"/>
      <c r="L609" s="137"/>
    </row>
    <row r="610" spans="1:12" s="39" customFormat="1">
      <c r="A610"/>
      <c r="B610"/>
      <c r="C610"/>
      <c r="D610"/>
      <c r="E610" s="137"/>
      <c r="F610" s="180"/>
      <c r="G610" s="137"/>
      <c r="K610" s="137"/>
      <c r="L610" s="137"/>
    </row>
    <row r="611" spans="1:12" s="39" customFormat="1">
      <c r="A611"/>
      <c r="B611"/>
      <c r="C611"/>
      <c r="D611"/>
      <c r="E611" s="137"/>
      <c r="F611" s="180"/>
      <c r="G611" s="137"/>
      <c r="K611" s="137"/>
      <c r="L611" s="137"/>
    </row>
    <row r="612" spans="1:12" s="39" customFormat="1">
      <c r="A612"/>
      <c r="B612"/>
      <c r="C612"/>
      <c r="D612"/>
      <c r="E612" s="137"/>
      <c r="F612" s="180"/>
      <c r="G612" s="137"/>
      <c r="K612" s="137"/>
      <c r="L612" s="137"/>
    </row>
    <row r="613" spans="1:12" s="39" customFormat="1">
      <c r="A613"/>
      <c r="B613"/>
      <c r="C613"/>
      <c r="D613"/>
      <c r="E613" s="137"/>
      <c r="F613" s="180"/>
      <c r="G613" s="137"/>
      <c r="K613" s="137"/>
      <c r="L613" s="137"/>
    </row>
    <row r="614" spans="1:12" s="39" customFormat="1">
      <c r="A614"/>
      <c r="B614"/>
      <c r="C614"/>
      <c r="D614"/>
      <c r="E614" s="137"/>
      <c r="F614" s="180"/>
      <c r="G614" s="137"/>
      <c r="K614" s="137"/>
      <c r="L614" s="137"/>
    </row>
    <row r="615" spans="1:12" s="39" customFormat="1">
      <c r="A615"/>
      <c r="B615"/>
      <c r="C615"/>
      <c r="D615"/>
      <c r="E615" s="137"/>
      <c r="F615" s="180"/>
      <c r="G615" s="137"/>
      <c r="K615" s="137"/>
      <c r="L615" s="137"/>
    </row>
    <row r="616" spans="1:12" s="39" customFormat="1">
      <c r="A616"/>
      <c r="B616"/>
      <c r="C616"/>
      <c r="D616"/>
      <c r="E616" s="137"/>
      <c r="F616" s="180"/>
      <c r="G616" s="137"/>
      <c r="K616" s="137"/>
      <c r="L616" s="137"/>
    </row>
    <row r="617" spans="1:12" s="39" customFormat="1">
      <c r="A617"/>
      <c r="B617"/>
      <c r="C617"/>
      <c r="D617"/>
      <c r="E617" s="137"/>
      <c r="F617" s="180"/>
      <c r="G617" s="137"/>
      <c r="K617" s="137"/>
      <c r="L617" s="137"/>
    </row>
    <row r="618" spans="1:12" s="39" customFormat="1">
      <c r="A618"/>
      <c r="B618"/>
      <c r="C618"/>
      <c r="D618"/>
      <c r="E618" s="137"/>
      <c r="F618" s="180"/>
      <c r="G618" s="137"/>
      <c r="K618" s="137"/>
      <c r="L618" s="137"/>
    </row>
    <row r="619" spans="1:12" s="39" customFormat="1">
      <c r="A619"/>
      <c r="B619"/>
      <c r="C619"/>
      <c r="D619"/>
      <c r="E619" s="137"/>
      <c r="F619" s="180"/>
      <c r="G619" s="137"/>
      <c r="K619" s="137"/>
      <c r="L619" s="137"/>
    </row>
    <row r="620" spans="1:12" s="39" customFormat="1">
      <c r="A620"/>
      <c r="B620"/>
      <c r="C620"/>
      <c r="D620"/>
      <c r="E620" s="137"/>
      <c r="F620" s="180"/>
      <c r="G620" s="137"/>
      <c r="K620" s="137"/>
      <c r="L620" s="137"/>
    </row>
    <row r="621" spans="1:12" s="39" customFormat="1">
      <c r="A621"/>
      <c r="B621"/>
      <c r="C621"/>
      <c r="D621"/>
      <c r="E621" s="137"/>
      <c r="F621" s="180"/>
      <c r="G621" s="137"/>
      <c r="K621" s="137"/>
      <c r="L621" s="137"/>
    </row>
    <row r="622" spans="1:12" s="39" customFormat="1">
      <c r="A622"/>
      <c r="B622"/>
      <c r="C622"/>
      <c r="D622"/>
      <c r="E622" s="137"/>
      <c r="F622" s="180"/>
      <c r="G622" s="137"/>
      <c r="K622" s="137"/>
      <c r="L622" s="137"/>
    </row>
    <row r="623" spans="1:12" s="39" customFormat="1">
      <c r="A623"/>
      <c r="B623"/>
      <c r="C623"/>
      <c r="D623"/>
      <c r="E623" s="137"/>
      <c r="F623" s="180"/>
      <c r="G623" s="137"/>
      <c r="K623" s="137"/>
      <c r="L623" s="137"/>
    </row>
    <row r="624" spans="1:12" s="39" customFormat="1">
      <c r="A624"/>
      <c r="B624"/>
      <c r="C624"/>
      <c r="D624"/>
      <c r="E624" s="137"/>
      <c r="F624" s="180"/>
      <c r="G624" s="137"/>
      <c r="K624" s="137"/>
      <c r="L624" s="137"/>
    </row>
    <row r="625" spans="1:12" s="39" customFormat="1">
      <c r="A625"/>
      <c r="B625"/>
      <c r="C625"/>
      <c r="D625"/>
      <c r="E625" s="137"/>
      <c r="F625" s="180"/>
      <c r="G625" s="137"/>
      <c r="K625" s="137"/>
      <c r="L625" s="137"/>
    </row>
    <row r="626" spans="1:12" s="39" customFormat="1">
      <c r="A626"/>
      <c r="B626"/>
      <c r="C626"/>
      <c r="D626"/>
      <c r="E626" s="137"/>
      <c r="F626" s="180"/>
      <c r="G626" s="137"/>
      <c r="K626" s="137"/>
      <c r="L626" s="137"/>
    </row>
    <row r="627" spans="1:12" s="39" customFormat="1">
      <c r="A627"/>
      <c r="B627"/>
      <c r="C627"/>
      <c r="D627"/>
      <c r="E627" s="137"/>
      <c r="F627" s="180"/>
      <c r="G627" s="137"/>
      <c r="K627" s="137"/>
      <c r="L627" s="137"/>
    </row>
    <row r="628" spans="1:12" s="39" customFormat="1">
      <c r="A628"/>
      <c r="B628"/>
      <c r="C628"/>
      <c r="D628"/>
      <c r="E628" s="137"/>
      <c r="F628" s="180"/>
      <c r="G628" s="137"/>
      <c r="K628" s="137"/>
      <c r="L628" s="137"/>
    </row>
    <row r="629" spans="1:12" s="39" customFormat="1">
      <c r="A629"/>
      <c r="B629"/>
      <c r="C629"/>
      <c r="D629"/>
      <c r="E629" s="137"/>
      <c r="F629" s="180"/>
      <c r="G629" s="137"/>
      <c r="K629" s="137"/>
      <c r="L629" s="137"/>
    </row>
    <row r="630" spans="1:12" s="39" customFormat="1">
      <c r="A630"/>
      <c r="B630"/>
      <c r="C630"/>
      <c r="D630"/>
      <c r="E630" s="137"/>
      <c r="F630" s="180"/>
      <c r="G630" s="137"/>
      <c r="K630" s="137"/>
      <c r="L630" s="137"/>
    </row>
    <row r="631" spans="1:12" s="39" customFormat="1">
      <c r="A631"/>
      <c r="B631"/>
      <c r="C631"/>
      <c r="D631"/>
      <c r="E631" s="137"/>
      <c r="F631" s="180"/>
      <c r="G631" s="137"/>
      <c r="K631" s="137"/>
      <c r="L631" s="137"/>
    </row>
    <row r="632" spans="1:12" s="39" customFormat="1">
      <c r="A632"/>
      <c r="B632"/>
      <c r="C632"/>
      <c r="D632"/>
      <c r="E632" s="137"/>
      <c r="F632" s="180"/>
      <c r="G632" s="137"/>
      <c r="K632" s="137"/>
      <c r="L632" s="137"/>
    </row>
    <row r="633" spans="1:12" s="39" customFormat="1">
      <c r="A633"/>
      <c r="B633"/>
      <c r="C633"/>
      <c r="D633"/>
      <c r="E633" s="137"/>
      <c r="F633" s="180"/>
      <c r="G633" s="137"/>
      <c r="K633" s="137"/>
      <c r="L633" s="137"/>
    </row>
    <row r="634" spans="1:12" s="39" customFormat="1">
      <c r="A634"/>
      <c r="B634"/>
      <c r="C634"/>
      <c r="D634"/>
      <c r="E634" s="137"/>
      <c r="F634" s="180"/>
      <c r="G634" s="137"/>
      <c r="K634" s="137"/>
      <c r="L634" s="137"/>
    </row>
    <row r="635" spans="1:12" s="39" customFormat="1">
      <c r="A635"/>
      <c r="B635"/>
      <c r="C635"/>
      <c r="D635"/>
      <c r="E635" s="137"/>
      <c r="F635" s="180"/>
      <c r="G635" s="137"/>
      <c r="K635" s="137"/>
      <c r="L635" s="137"/>
    </row>
    <row r="636" spans="1:12" s="39" customFormat="1">
      <c r="A636"/>
      <c r="B636"/>
      <c r="C636"/>
      <c r="D636"/>
      <c r="E636" s="137"/>
      <c r="F636" s="180"/>
      <c r="G636" s="137"/>
      <c r="K636" s="137"/>
      <c r="L636" s="137"/>
    </row>
    <row r="637" spans="1:12" s="39" customFormat="1">
      <c r="A637"/>
      <c r="B637"/>
      <c r="C637"/>
      <c r="D637"/>
      <c r="E637" s="137"/>
      <c r="F637" s="180"/>
      <c r="G637" s="137"/>
      <c r="K637" s="137"/>
      <c r="L637" s="137"/>
    </row>
    <row r="638" spans="1:12" s="39" customFormat="1">
      <c r="A638"/>
      <c r="B638"/>
      <c r="C638"/>
      <c r="D638"/>
      <c r="E638" s="137"/>
      <c r="F638" s="180"/>
      <c r="G638" s="137"/>
      <c r="K638" s="137"/>
      <c r="L638" s="137"/>
    </row>
    <row r="639" spans="1:12" s="39" customFormat="1">
      <c r="A639"/>
      <c r="B639"/>
      <c r="C639"/>
      <c r="D639"/>
      <c r="E639" s="137"/>
      <c r="F639" s="180"/>
      <c r="G639" s="137"/>
      <c r="K639" s="137"/>
      <c r="L639" s="137"/>
    </row>
    <row r="640" spans="1:12" s="39" customFormat="1">
      <c r="A640"/>
      <c r="B640"/>
      <c r="C640"/>
      <c r="D640"/>
      <c r="E640" s="137"/>
      <c r="F640" s="180"/>
      <c r="G640" s="137"/>
      <c r="K640" s="137"/>
      <c r="L640" s="137"/>
    </row>
    <row r="641" spans="1:12" s="39" customFormat="1">
      <c r="A641"/>
      <c r="B641"/>
      <c r="C641"/>
      <c r="D641"/>
      <c r="E641" s="137"/>
      <c r="F641" s="180"/>
      <c r="G641" s="137"/>
      <c r="K641" s="137"/>
      <c r="L641" s="137"/>
    </row>
    <row r="642" spans="1:12" s="39" customFormat="1">
      <c r="A642"/>
      <c r="B642"/>
      <c r="C642"/>
      <c r="D642"/>
      <c r="E642" s="137"/>
      <c r="F642" s="180"/>
      <c r="G642" s="137"/>
      <c r="K642" s="137"/>
      <c r="L642" s="137"/>
    </row>
    <row r="643" spans="1:12" s="39" customFormat="1">
      <c r="A643"/>
      <c r="B643"/>
      <c r="C643"/>
      <c r="D643"/>
      <c r="E643" s="137"/>
      <c r="F643" s="180"/>
      <c r="G643" s="137"/>
      <c r="K643" s="137"/>
      <c r="L643" s="137"/>
    </row>
    <row r="644" spans="1:12" s="39" customFormat="1">
      <c r="A644"/>
      <c r="B644"/>
      <c r="C644"/>
      <c r="D644"/>
      <c r="E644" s="137"/>
      <c r="F644" s="180"/>
      <c r="G644" s="137"/>
      <c r="K644" s="137"/>
      <c r="L644" s="137"/>
    </row>
    <row r="645" spans="1:12" s="39" customFormat="1">
      <c r="A645"/>
      <c r="B645"/>
      <c r="C645"/>
      <c r="D645"/>
      <c r="E645" s="137"/>
      <c r="F645" s="180"/>
      <c r="G645" s="137"/>
      <c r="K645" s="137"/>
      <c r="L645" s="137"/>
    </row>
    <row r="646" spans="1:12" s="39" customFormat="1">
      <c r="A646"/>
      <c r="B646"/>
      <c r="C646"/>
      <c r="D646"/>
      <c r="E646" s="137"/>
      <c r="F646" s="180"/>
      <c r="G646" s="137"/>
      <c r="K646" s="137"/>
      <c r="L646" s="137"/>
    </row>
    <row r="647" spans="1:12" s="39" customFormat="1">
      <c r="A647"/>
      <c r="B647"/>
      <c r="C647"/>
      <c r="D647"/>
      <c r="E647" s="137"/>
      <c r="F647" s="180"/>
      <c r="G647" s="137"/>
      <c r="K647" s="137"/>
      <c r="L647" s="137"/>
    </row>
    <row r="648" spans="1:12" s="39" customFormat="1">
      <c r="A648"/>
      <c r="B648"/>
      <c r="C648"/>
      <c r="D648"/>
      <c r="E648" s="137"/>
      <c r="F648" s="180"/>
      <c r="G648" s="137"/>
      <c r="K648" s="137"/>
      <c r="L648" s="137"/>
    </row>
    <row r="649" spans="1:12" s="39" customFormat="1">
      <c r="A649"/>
      <c r="B649"/>
      <c r="C649"/>
      <c r="D649"/>
      <c r="E649" s="137"/>
      <c r="F649" s="180"/>
      <c r="G649" s="137"/>
      <c r="K649" s="137"/>
      <c r="L649" s="137"/>
    </row>
    <row r="650" spans="1:12" s="39" customFormat="1">
      <c r="A650"/>
      <c r="B650"/>
      <c r="C650"/>
      <c r="D650"/>
      <c r="E650" s="137"/>
      <c r="F650" s="180"/>
      <c r="G650" s="137"/>
      <c r="K650" s="137"/>
      <c r="L650" s="137"/>
    </row>
    <row r="651" spans="1:12" s="39" customFormat="1">
      <c r="A651"/>
      <c r="B651"/>
      <c r="C651"/>
      <c r="D651"/>
      <c r="E651" s="137"/>
      <c r="F651" s="180"/>
      <c r="G651" s="137"/>
      <c r="K651" s="137"/>
      <c r="L651" s="137"/>
    </row>
    <row r="652" spans="1:12" s="39" customFormat="1">
      <c r="A652"/>
      <c r="B652"/>
      <c r="C652"/>
      <c r="D652"/>
      <c r="E652" s="137"/>
      <c r="F652" s="180"/>
      <c r="G652" s="137"/>
      <c r="K652" s="137"/>
      <c r="L652" s="137"/>
    </row>
    <row r="653" spans="1:12" s="39" customFormat="1">
      <c r="A653"/>
      <c r="B653"/>
      <c r="C653"/>
      <c r="D653"/>
      <c r="E653" s="137"/>
      <c r="F653" s="180"/>
      <c r="G653" s="137"/>
      <c r="K653" s="137"/>
      <c r="L653" s="137"/>
    </row>
    <row r="654" spans="1:12" s="39" customFormat="1">
      <c r="A654"/>
      <c r="B654"/>
      <c r="C654"/>
      <c r="D654"/>
      <c r="E654" s="137"/>
      <c r="F654" s="180"/>
      <c r="G654" s="137"/>
      <c r="K654" s="137"/>
      <c r="L654" s="137"/>
    </row>
    <row r="655" spans="1:12" s="39" customFormat="1">
      <c r="A655"/>
      <c r="B655"/>
      <c r="C655"/>
      <c r="D655"/>
      <c r="E655" s="137"/>
      <c r="F655" s="180"/>
      <c r="G655" s="137"/>
      <c r="K655" s="137"/>
      <c r="L655" s="137"/>
    </row>
    <row r="656" spans="1:12" s="39" customFormat="1">
      <c r="A656"/>
      <c r="B656"/>
      <c r="C656"/>
      <c r="D656"/>
      <c r="E656" s="137"/>
      <c r="F656" s="180"/>
      <c r="G656" s="137"/>
      <c r="K656" s="137"/>
      <c r="L656" s="137"/>
    </row>
    <row r="657" spans="1:12" s="39" customFormat="1">
      <c r="A657"/>
      <c r="B657"/>
      <c r="C657"/>
      <c r="D657"/>
      <c r="E657" s="137"/>
      <c r="F657" s="180"/>
      <c r="G657" s="137"/>
      <c r="K657" s="137"/>
      <c r="L657" s="137"/>
    </row>
    <row r="658" spans="1:12" s="39" customFormat="1">
      <c r="A658"/>
      <c r="B658"/>
      <c r="C658"/>
      <c r="D658"/>
      <c r="E658" s="137"/>
      <c r="F658" s="180"/>
      <c r="G658" s="137"/>
      <c r="K658" s="137"/>
      <c r="L658" s="137"/>
    </row>
    <row r="659" spans="1:12" s="39" customFormat="1">
      <c r="A659"/>
      <c r="B659"/>
      <c r="C659"/>
      <c r="D659"/>
      <c r="E659" s="137"/>
      <c r="F659" s="180"/>
      <c r="G659" s="137"/>
      <c r="K659" s="137"/>
      <c r="L659" s="137"/>
    </row>
    <row r="660" spans="1:12" s="39" customFormat="1">
      <c r="A660"/>
      <c r="B660"/>
      <c r="C660"/>
      <c r="D660"/>
      <c r="E660" s="137"/>
      <c r="F660" s="180"/>
      <c r="G660" s="137"/>
      <c r="K660" s="137"/>
      <c r="L660" s="137"/>
    </row>
    <row r="661" spans="1:12" s="39" customFormat="1">
      <c r="A661"/>
      <c r="B661"/>
      <c r="C661"/>
      <c r="D661"/>
      <c r="E661" s="137"/>
      <c r="F661" s="180"/>
      <c r="G661" s="137"/>
      <c r="K661" s="137"/>
      <c r="L661" s="137"/>
    </row>
    <row r="662" spans="1:12" s="39" customFormat="1">
      <c r="A662"/>
      <c r="B662"/>
      <c r="C662"/>
      <c r="D662"/>
      <c r="E662" s="137"/>
      <c r="F662" s="180"/>
      <c r="G662" s="137"/>
      <c r="K662" s="137"/>
      <c r="L662" s="137"/>
    </row>
    <row r="663" spans="1:12" s="39" customFormat="1">
      <c r="A663"/>
      <c r="B663"/>
      <c r="C663"/>
      <c r="D663"/>
      <c r="E663" s="137"/>
      <c r="F663" s="180"/>
      <c r="G663" s="137"/>
      <c r="K663" s="137"/>
      <c r="L663" s="137"/>
    </row>
    <row r="664" spans="1:12" s="39" customFormat="1">
      <c r="A664"/>
      <c r="B664"/>
      <c r="C664"/>
      <c r="D664"/>
      <c r="E664" s="137"/>
      <c r="F664" s="180"/>
      <c r="G664" s="137"/>
      <c r="K664" s="137"/>
      <c r="L664" s="137"/>
    </row>
    <row r="665" spans="1:12" s="39" customFormat="1">
      <c r="A665"/>
      <c r="B665"/>
      <c r="C665"/>
      <c r="D665"/>
      <c r="E665" s="137"/>
      <c r="F665" s="180"/>
      <c r="G665" s="137"/>
      <c r="K665" s="137"/>
      <c r="L665" s="137"/>
    </row>
    <row r="666" spans="1:12" s="39" customFormat="1">
      <c r="A666"/>
      <c r="B666"/>
      <c r="C666"/>
      <c r="D666"/>
      <c r="E666" s="137"/>
      <c r="F666" s="180"/>
      <c r="G666" s="137"/>
      <c r="K666" s="137"/>
      <c r="L666" s="137"/>
    </row>
    <row r="667" spans="1:12" s="39" customFormat="1">
      <c r="A667"/>
      <c r="B667"/>
      <c r="C667"/>
      <c r="D667"/>
      <c r="E667" s="137"/>
      <c r="F667" s="180"/>
      <c r="G667" s="137"/>
      <c r="K667" s="137"/>
      <c r="L667" s="137"/>
    </row>
    <row r="668" spans="1:12" s="39" customFormat="1">
      <c r="A668"/>
      <c r="B668"/>
      <c r="C668"/>
      <c r="D668"/>
      <c r="E668" s="137"/>
      <c r="F668" s="180"/>
      <c r="G668" s="137"/>
      <c r="K668" s="137"/>
      <c r="L668" s="137"/>
    </row>
    <row r="669" spans="1:12" s="39" customFormat="1">
      <c r="A669"/>
      <c r="B669"/>
      <c r="C669"/>
      <c r="D669"/>
      <c r="E669" s="137"/>
      <c r="F669" s="180"/>
      <c r="G669" s="137"/>
      <c r="K669" s="137"/>
      <c r="L669" s="137"/>
    </row>
    <row r="670" spans="1:12" s="39" customFormat="1">
      <c r="A670"/>
      <c r="B670"/>
      <c r="C670"/>
      <c r="D670"/>
      <c r="E670" s="137"/>
      <c r="F670" s="180"/>
      <c r="G670" s="137"/>
      <c r="K670" s="137"/>
      <c r="L670" s="137"/>
    </row>
    <row r="671" spans="1:12" s="39" customFormat="1">
      <c r="A671"/>
      <c r="B671"/>
      <c r="C671"/>
      <c r="D671"/>
      <c r="E671" s="137"/>
      <c r="F671" s="180"/>
      <c r="G671" s="137"/>
      <c r="K671" s="137"/>
      <c r="L671" s="137"/>
    </row>
    <row r="672" spans="1:12" s="39" customFormat="1">
      <c r="A672"/>
      <c r="B672"/>
      <c r="C672"/>
      <c r="D672"/>
      <c r="E672" s="137"/>
      <c r="F672" s="180"/>
      <c r="G672" s="137"/>
      <c r="K672" s="137"/>
      <c r="L672" s="137"/>
    </row>
    <row r="673" spans="1:12" s="39" customFormat="1">
      <c r="A673"/>
      <c r="B673"/>
      <c r="C673"/>
      <c r="D673"/>
      <c r="E673" s="137"/>
      <c r="F673" s="180"/>
      <c r="G673" s="137"/>
      <c r="K673" s="137"/>
      <c r="L673" s="137"/>
    </row>
    <row r="674" spans="1:12" s="39" customFormat="1">
      <c r="A674"/>
      <c r="B674"/>
      <c r="C674"/>
      <c r="D674"/>
      <c r="E674" s="137"/>
      <c r="F674" s="180"/>
      <c r="G674" s="137"/>
      <c r="K674" s="137"/>
      <c r="L674" s="137"/>
    </row>
    <row r="675" spans="1:12" s="39" customFormat="1">
      <c r="A675"/>
      <c r="B675"/>
      <c r="C675"/>
      <c r="D675"/>
      <c r="E675" s="137"/>
      <c r="F675" s="180"/>
      <c r="G675" s="137"/>
      <c r="K675" s="137"/>
      <c r="L675" s="137"/>
    </row>
    <row r="676" spans="1:12" s="39" customFormat="1">
      <c r="A676"/>
      <c r="B676"/>
      <c r="C676"/>
      <c r="D676"/>
      <c r="E676" s="137"/>
      <c r="F676" s="180"/>
      <c r="G676" s="137"/>
      <c r="K676" s="137"/>
      <c r="L676" s="137"/>
    </row>
    <row r="677" spans="1:12" s="39" customFormat="1">
      <c r="A677"/>
      <c r="B677"/>
      <c r="C677"/>
      <c r="D677"/>
      <c r="E677" s="137"/>
      <c r="F677" s="180"/>
      <c r="G677" s="137"/>
      <c r="K677" s="137"/>
      <c r="L677" s="137"/>
    </row>
    <row r="678" spans="1:12" s="39" customFormat="1">
      <c r="A678"/>
      <c r="B678"/>
      <c r="C678"/>
      <c r="D678"/>
      <c r="E678" s="137"/>
      <c r="F678" s="180"/>
      <c r="G678" s="137"/>
      <c r="K678" s="137"/>
      <c r="L678" s="137"/>
    </row>
    <row r="679" spans="1:12" s="39" customFormat="1">
      <c r="A679"/>
      <c r="B679"/>
      <c r="C679"/>
      <c r="D679"/>
      <c r="E679" s="137"/>
      <c r="F679" s="180"/>
      <c r="G679" s="137"/>
      <c r="K679" s="137"/>
      <c r="L679" s="137"/>
    </row>
    <row r="680" spans="1:12" s="39" customFormat="1">
      <c r="A680"/>
      <c r="B680"/>
      <c r="C680"/>
      <c r="D680"/>
      <c r="E680" s="137"/>
      <c r="F680" s="180"/>
      <c r="G680" s="137"/>
      <c r="K680" s="137"/>
      <c r="L680" s="137"/>
    </row>
    <row r="681" spans="1:12" s="39" customFormat="1">
      <c r="A681"/>
      <c r="B681"/>
      <c r="C681"/>
      <c r="D681"/>
      <c r="E681" s="137"/>
      <c r="F681" s="180"/>
      <c r="G681" s="137"/>
      <c r="K681" s="137"/>
      <c r="L681" s="137"/>
    </row>
    <row r="682" spans="1:12" s="39" customFormat="1">
      <c r="A682"/>
      <c r="B682"/>
      <c r="C682"/>
      <c r="D682"/>
      <c r="E682" s="137"/>
      <c r="F682" s="180"/>
      <c r="G682" s="137"/>
      <c r="K682" s="137"/>
      <c r="L682" s="137"/>
    </row>
    <row r="683" spans="1:12" s="39" customFormat="1">
      <c r="A683"/>
      <c r="B683"/>
      <c r="C683"/>
      <c r="D683"/>
      <c r="E683" s="137"/>
      <c r="F683" s="180"/>
      <c r="G683" s="137"/>
      <c r="K683" s="137"/>
      <c r="L683" s="137"/>
    </row>
    <row r="684" spans="1:12" s="39" customFormat="1">
      <c r="A684"/>
      <c r="B684"/>
      <c r="C684"/>
      <c r="D684"/>
      <c r="E684" s="137"/>
      <c r="F684" s="180"/>
      <c r="G684" s="137"/>
      <c r="K684" s="137"/>
      <c r="L684" s="137"/>
    </row>
    <row r="685" spans="1:12" s="39" customFormat="1">
      <c r="A685"/>
      <c r="B685"/>
      <c r="C685"/>
      <c r="D685"/>
      <c r="E685" s="137"/>
      <c r="F685" s="180"/>
      <c r="G685" s="137"/>
      <c r="K685" s="137"/>
      <c r="L685" s="137"/>
    </row>
    <row r="686" spans="1:12" s="39" customFormat="1">
      <c r="A686"/>
      <c r="B686"/>
      <c r="C686"/>
      <c r="D686"/>
      <c r="E686" s="137"/>
      <c r="F686" s="180"/>
      <c r="G686" s="137"/>
      <c r="K686" s="137"/>
      <c r="L686" s="137"/>
    </row>
    <row r="687" spans="1:12" s="39" customFormat="1">
      <c r="A687"/>
      <c r="B687"/>
      <c r="C687"/>
      <c r="D687"/>
      <c r="E687" s="137"/>
      <c r="F687" s="180"/>
      <c r="G687" s="137"/>
      <c r="K687" s="137"/>
      <c r="L687" s="137"/>
    </row>
    <row r="688" spans="1:12" s="39" customFormat="1">
      <c r="A688"/>
      <c r="B688"/>
      <c r="C688"/>
      <c r="D688"/>
      <c r="E688" s="137"/>
      <c r="F688" s="180"/>
      <c r="G688" s="137"/>
      <c r="K688" s="137"/>
      <c r="L688" s="137"/>
    </row>
    <row r="689" spans="1:12" s="39" customFormat="1">
      <c r="A689"/>
      <c r="B689"/>
      <c r="C689"/>
      <c r="D689"/>
      <c r="E689" s="137"/>
      <c r="F689" s="180"/>
      <c r="G689" s="137"/>
      <c r="K689" s="137"/>
      <c r="L689" s="137"/>
    </row>
    <row r="690" spans="1:12" s="39" customFormat="1">
      <c r="A690"/>
      <c r="B690"/>
      <c r="C690"/>
      <c r="D690"/>
      <c r="E690" s="137"/>
      <c r="F690" s="180"/>
      <c r="G690" s="137"/>
      <c r="K690" s="137"/>
      <c r="L690" s="137"/>
    </row>
    <row r="691" spans="1:12" s="39" customFormat="1">
      <c r="A691"/>
      <c r="B691"/>
      <c r="C691"/>
      <c r="D691"/>
      <c r="E691" s="137"/>
      <c r="F691" s="180"/>
      <c r="G691" s="137"/>
      <c r="K691" s="137"/>
      <c r="L691" s="137"/>
    </row>
    <row r="692" spans="1:12" s="39" customFormat="1">
      <c r="A692"/>
      <c r="B692"/>
      <c r="C692"/>
      <c r="D692"/>
      <c r="E692" s="137"/>
      <c r="F692" s="180"/>
      <c r="G692" s="137"/>
      <c r="K692" s="137"/>
      <c r="L692" s="137"/>
    </row>
    <row r="693" spans="1:12" s="39" customFormat="1">
      <c r="A693"/>
      <c r="B693"/>
      <c r="C693"/>
      <c r="D693"/>
      <c r="E693" s="137"/>
      <c r="F693" s="180"/>
      <c r="G693" s="137"/>
      <c r="K693" s="137"/>
      <c r="L693" s="137"/>
    </row>
    <row r="694" spans="1:12" s="39" customFormat="1">
      <c r="A694"/>
      <c r="B694"/>
      <c r="C694"/>
      <c r="D694"/>
      <c r="E694" s="137"/>
      <c r="F694" s="180"/>
      <c r="G694" s="137"/>
      <c r="K694" s="137"/>
      <c r="L694" s="137"/>
    </row>
    <row r="695" spans="1:12" s="39" customFormat="1">
      <c r="A695"/>
      <c r="B695"/>
      <c r="C695"/>
      <c r="D695"/>
      <c r="E695" s="137"/>
      <c r="F695" s="180"/>
      <c r="G695" s="137"/>
      <c r="K695" s="137"/>
      <c r="L695" s="137"/>
    </row>
    <row r="696" spans="1:12" s="39" customFormat="1">
      <c r="A696"/>
      <c r="B696"/>
      <c r="C696"/>
      <c r="D696"/>
      <c r="E696" s="137"/>
      <c r="F696" s="180"/>
      <c r="G696" s="137"/>
      <c r="K696" s="137"/>
      <c r="L696" s="137"/>
    </row>
    <row r="697" spans="1:12" s="39" customFormat="1">
      <c r="A697"/>
      <c r="B697"/>
      <c r="C697"/>
      <c r="D697"/>
      <c r="E697" s="137"/>
      <c r="F697" s="180"/>
      <c r="G697" s="137"/>
      <c r="K697" s="137"/>
      <c r="L697" s="137"/>
    </row>
    <row r="698" spans="1:12" s="39" customFormat="1">
      <c r="A698"/>
      <c r="B698"/>
      <c r="C698"/>
      <c r="D698"/>
      <c r="E698" s="137"/>
      <c r="F698" s="180"/>
      <c r="G698" s="137"/>
      <c r="K698" s="137"/>
      <c r="L698" s="137"/>
    </row>
    <row r="699" spans="1:12" s="39" customFormat="1">
      <c r="A699"/>
      <c r="B699"/>
      <c r="C699"/>
      <c r="D699"/>
      <c r="E699" s="137"/>
      <c r="F699" s="180"/>
      <c r="G699" s="137"/>
      <c r="K699" s="137"/>
      <c r="L699" s="137"/>
    </row>
    <row r="700" spans="1:12" s="39" customFormat="1">
      <c r="A700"/>
      <c r="B700"/>
      <c r="C700"/>
      <c r="D700"/>
      <c r="E700" s="137"/>
      <c r="F700" s="180"/>
      <c r="G700" s="137"/>
      <c r="K700" s="137"/>
      <c r="L700" s="137"/>
    </row>
    <row r="701" spans="1:12" s="39" customFormat="1">
      <c r="A701"/>
      <c r="B701"/>
      <c r="C701"/>
      <c r="D701"/>
      <c r="E701" s="137"/>
      <c r="F701" s="180"/>
      <c r="G701" s="137"/>
      <c r="K701" s="137"/>
      <c r="L701" s="137"/>
    </row>
    <row r="702" spans="1:12" s="39" customFormat="1">
      <c r="A702"/>
      <c r="B702"/>
      <c r="C702"/>
      <c r="D702"/>
      <c r="E702" s="137"/>
      <c r="F702" s="180"/>
      <c r="G702" s="137"/>
      <c r="K702" s="137"/>
      <c r="L702" s="137"/>
    </row>
    <row r="703" spans="1:12" s="39" customFormat="1">
      <c r="A703"/>
      <c r="B703"/>
      <c r="C703"/>
      <c r="D703"/>
      <c r="E703" s="137"/>
      <c r="F703" s="180"/>
      <c r="G703" s="137"/>
      <c r="K703" s="137"/>
      <c r="L703" s="137"/>
    </row>
    <row r="704" spans="1:12" s="39" customFormat="1">
      <c r="A704"/>
      <c r="B704"/>
      <c r="C704"/>
      <c r="D704"/>
      <c r="E704" s="137"/>
      <c r="F704" s="180"/>
      <c r="G704" s="137"/>
      <c r="K704" s="137"/>
      <c r="L704" s="137"/>
    </row>
    <row r="705" spans="1:12" s="39" customFormat="1">
      <c r="A705"/>
      <c r="B705"/>
      <c r="C705"/>
      <c r="D705"/>
      <c r="E705" s="137"/>
      <c r="F705" s="180"/>
      <c r="G705" s="137"/>
      <c r="K705" s="137"/>
      <c r="L705" s="137"/>
    </row>
    <row r="706" spans="1:12" s="39" customFormat="1">
      <c r="A706"/>
      <c r="B706"/>
      <c r="C706"/>
      <c r="D706"/>
      <c r="E706" s="137"/>
      <c r="F706" s="180"/>
      <c r="G706" s="137"/>
      <c r="K706" s="137"/>
      <c r="L706" s="137"/>
    </row>
    <row r="707" spans="1:12" s="39" customFormat="1">
      <c r="A707"/>
      <c r="B707"/>
      <c r="C707"/>
      <c r="D707"/>
      <c r="E707" s="137"/>
      <c r="F707" s="180"/>
      <c r="G707" s="137"/>
      <c r="K707" s="137"/>
      <c r="L707" s="137"/>
    </row>
    <row r="708" spans="1:12" s="39" customFormat="1">
      <c r="A708"/>
      <c r="B708"/>
      <c r="C708"/>
      <c r="D708"/>
      <c r="E708" s="137"/>
      <c r="F708" s="180"/>
      <c r="G708" s="137"/>
      <c r="K708" s="137"/>
      <c r="L708" s="137"/>
    </row>
    <row r="709" spans="1:12" s="39" customFormat="1">
      <c r="A709"/>
      <c r="B709"/>
      <c r="C709"/>
      <c r="D709"/>
      <c r="E709" s="137"/>
      <c r="F709" s="180"/>
      <c r="G709" s="137"/>
      <c r="K709" s="137"/>
      <c r="L709" s="137"/>
    </row>
    <row r="710" spans="1:12" s="39" customFormat="1">
      <c r="A710"/>
      <c r="B710"/>
      <c r="C710"/>
      <c r="D710"/>
      <c r="E710" s="137"/>
      <c r="F710" s="180"/>
      <c r="G710" s="137"/>
      <c r="K710" s="137"/>
      <c r="L710" s="137"/>
    </row>
    <row r="711" spans="1:12" s="39" customFormat="1">
      <c r="A711"/>
      <c r="B711"/>
      <c r="C711"/>
      <c r="D711"/>
      <c r="E711" s="137"/>
      <c r="F711" s="180"/>
      <c r="G711" s="137"/>
      <c r="K711" s="137"/>
      <c r="L711" s="137"/>
    </row>
    <row r="712" spans="1:12" s="39" customFormat="1">
      <c r="A712"/>
      <c r="B712"/>
      <c r="C712"/>
      <c r="D712"/>
      <c r="E712" s="137"/>
      <c r="F712" s="180"/>
      <c r="G712" s="137"/>
      <c r="K712" s="137"/>
      <c r="L712" s="137"/>
    </row>
    <row r="713" spans="1:12" s="39" customFormat="1">
      <c r="A713"/>
      <c r="B713"/>
      <c r="C713"/>
      <c r="D713"/>
      <c r="E713" s="137"/>
      <c r="F713" s="180"/>
      <c r="G713" s="137"/>
      <c r="K713" s="137"/>
      <c r="L713" s="137"/>
    </row>
    <row r="714" spans="1:12" s="39" customFormat="1">
      <c r="A714"/>
      <c r="B714"/>
      <c r="C714"/>
      <c r="D714"/>
      <c r="E714" s="137"/>
      <c r="F714" s="180"/>
      <c r="G714" s="137"/>
      <c r="K714" s="137"/>
      <c r="L714" s="137"/>
    </row>
    <row r="715" spans="1:12" s="39" customFormat="1">
      <c r="A715"/>
      <c r="B715"/>
      <c r="C715"/>
      <c r="D715"/>
      <c r="E715" s="137"/>
      <c r="F715" s="180"/>
      <c r="G715" s="137"/>
      <c r="K715" s="137"/>
      <c r="L715" s="137"/>
    </row>
    <row r="716" spans="1:12" s="39" customFormat="1">
      <c r="A716"/>
      <c r="B716"/>
      <c r="C716"/>
      <c r="D716"/>
      <c r="E716" s="137"/>
      <c r="F716" s="180"/>
      <c r="G716" s="137"/>
      <c r="K716" s="137"/>
      <c r="L716" s="137"/>
    </row>
    <row r="717" spans="1:12" s="39" customFormat="1">
      <c r="A717"/>
      <c r="B717"/>
      <c r="C717"/>
      <c r="D717"/>
      <c r="E717" s="137"/>
      <c r="F717" s="180"/>
      <c r="G717" s="137"/>
      <c r="K717" s="137"/>
      <c r="L717" s="137"/>
    </row>
    <row r="718" spans="1:12" s="39" customFormat="1">
      <c r="A718"/>
      <c r="B718"/>
      <c r="C718"/>
      <c r="D718"/>
      <c r="E718" s="137"/>
      <c r="F718" s="180"/>
      <c r="G718" s="137"/>
      <c r="K718" s="137"/>
      <c r="L718" s="137"/>
    </row>
    <row r="719" spans="1:12" s="39" customFormat="1">
      <c r="A719"/>
      <c r="B719"/>
      <c r="C719"/>
      <c r="D719"/>
      <c r="E719" s="137"/>
      <c r="F719" s="180"/>
      <c r="G719" s="137"/>
      <c r="K719" s="137"/>
      <c r="L719" s="137"/>
    </row>
  </sheetData>
  <sheetProtection sort="0"/>
  <sortState xmlns:xlrd2="http://schemas.microsoft.com/office/spreadsheetml/2017/richdata2" ref="G7:L9">
    <sortCondition ref="H6"/>
  </sortState>
  <mergeCells count="3">
    <mergeCell ref="B2:C2"/>
    <mergeCell ref="A2:A3"/>
    <mergeCell ref="G2:J2"/>
  </mergeCells>
  <conditionalFormatting sqref="H4:H5">
    <cfRule type="containsText" dxfId="3" priority="8" operator="containsText" text="0">
      <formula>NOT(ISERROR(SEARCH("0",H4)))</formula>
    </cfRule>
  </conditionalFormatting>
  <conditionalFormatting sqref="L2">
    <cfRule type="containsText" dxfId="2" priority="7" operator="containsText" text="0">
      <formula>NOT(ISERROR(SEARCH("0",L2)))</formula>
    </cfRule>
  </conditionalFormatting>
  <conditionalFormatting sqref="K2">
    <cfRule type="containsText" dxfId="1" priority="6" operator="containsText" text="0">
      <formula>NOT(ISERROR(SEARCH("0",K2)))</formula>
    </cfRule>
  </conditionalFormatting>
  <conditionalFormatting sqref="B4:B5">
    <cfRule type="cellIs" dxfId="0" priority="1" operator="notEqual">
      <formula>$G$4</formula>
    </cfRule>
  </conditionalFormatting>
  <pageMargins left="0.7" right="0.7" top="0.75" bottom="0.75" header="0.3" footer="0.3"/>
  <pageSetup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39</vt:i4>
      </vt:variant>
    </vt:vector>
  </HeadingPairs>
  <TitlesOfParts>
    <vt:vector size="43" baseType="lpstr">
      <vt:lpstr>inc-exp</vt:lpstr>
      <vt:lpstr>data_page</vt:lpstr>
      <vt:lpstr>GB Use</vt:lpstr>
      <vt:lpstr>Survey Results</vt:lpstr>
      <vt:lpstr>'GB Use'!adj_MP_Cost</vt:lpstr>
      <vt:lpstr>Adj_MP_Cost</vt:lpstr>
      <vt:lpstr>chart_data</vt:lpstr>
      <vt:lpstr>chart_titles</vt:lpstr>
      <vt:lpstr>Exp_data</vt:lpstr>
      <vt:lpstr>F_returning</vt:lpstr>
      <vt:lpstr>'GB Use'!Fall_Grad</vt:lpstr>
      <vt:lpstr>fall_grad</vt:lpstr>
      <vt:lpstr>li_mP_Cost</vt:lpstr>
      <vt:lpstr>'GB Use'!Meal_cost</vt:lpstr>
      <vt:lpstr>Meal_cost</vt:lpstr>
      <vt:lpstr>'GB Use'!months</vt:lpstr>
      <vt:lpstr>Months</vt:lpstr>
      <vt:lpstr>RF</vt:lpstr>
      <vt:lpstr>RFAPSLI</vt:lpstr>
      <vt:lpstr>RFAPSLO</vt:lpstr>
      <vt:lpstr>'GB Use'!RFLI</vt:lpstr>
      <vt:lpstr>RFLI</vt:lpstr>
      <vt:lpstr>RFLO</vt:lpstr>
      <vt:lpstr>RS</vt:lpstr>
      <vt:lpstr>RSAPSLI</vt:lpstr>
      <vt:lpstr>RSAPSLO</vt:lpstr>
      <vt:lpstr>RSLI</vt:lpstr>
      <vt:lpstr>RSLO</vt:lpstr>
      <vt:lpstr>RW</vt:lpstr>
      <vt:lpstr>RWLI</vt:lpstr>
      <vt:lpstr>S_returning</vt:lpstr>
      <vt:lpstr>'GB Use'!Spring_grad</vt:lpstr>
      <vt:lpstr>spring_grad</vt:lpstr>
      <vt:lpstr>Total_260</vt:lpstr>
      <vt:lpstr>'GB Use'!Total_310H</vt:lpstr>
      <vt:lpstr>Total_310H</vt:lpstr>
      <vt:lpstr>'GB Use'!Total_320</vt:lpstr>
      <vt:lpstr>Total_320</vt:lpstr>
      <vt:lpstr>'GB Use'!Total_365A</vt:lpstr>
      <vt:lpstr>Total_365A</vt:lpstr>
      <vt:lpstr>'GB Use'!Total_Meals</vt:lpstr>
      <vt:lpstr>Total_Meals</vt:lpstr>
      <vt:lpstr>winter_Grad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Liz Thompson</cp:lastModifiedBy>
  <cp:lastPrinted>2019-02-25T13:51:56Z</cp:lastPrinted>
  <dcterms:created xsi:type="dcterms:W3CDTF">2010-02-09T01:19:05Z</dcterms:created>
  <dcterms:modified xsi:type="dcterms:W3CDTF">2021-01-06T19:35:53Z</dcterms:modified>
</cp:coreProperties>
</file>